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25" windowHeight="12135" activeTab="0"/>
  </bookViews>
  <sheets>
    <sheet name="Rekapitulace stavby" sheetId="1" r:id="rId1"/>
    <sheet name="01 - VRN" sheetId="2" r:id="rId2"/>
    <sheet name="02 - Bourací práce" sheetId="3" r:id="rId3"/>
    <sheet name="03 - Nové konstrukce - st..." sheetId="4" r:id="rId4"/>
    <sheet name="04 - Nové konstrukce - st..." sheetId="5" r:id="rId5"/>
    <sheet name="05 - Výrobky PSV" sheetId="6" r:id="rId6"/>
    <sheet name="06 - Elektro - silnoproud" sheetId="7" r:id="rId7"/>
    <sheet name="Pokyny pro vyplnění" sheetId="8" r:id="rId8"/>
  </sheets>
  <definedNames>
    <definedName name="_xlnm._FilterDatabase" localSheetId="1" hidden="1">'01 - VRN'!$C$82:$K$112</definedName>
    <definedName name="_xlnm._FilterDatabase" localSheetId="2" hidden="1">'02 - Bourací práce'!$C$94:$K$208</definedName>
    <definedName name="_xlnm._FilterDatabase" localSheetId="3" hidden="1">'03 - Nové konstrukce - st...'!$C$100:$K$331</definedName>
    <definedName name="_xlnm._FilterDatabase" localSheetId="4" hidden="1">'04 - Nové konstrukce - st...'!$C$80:$K$106</definedName>
    <definedName name="_xlnm._FilterDatabase" localSheetId="5" hidden="1">'05 - Výrobky PSV'!$C$81:$K$164</definedName>
    <definedName name="_xlnm._FilterDatabase" localSheetId="6" hidden="1">'06 - Elektro - silnoproud'!$C$81:$K$183</definedName>
    <definedName name="_xlnm.Print_Area" localSheetId="1">'01 - VRN'!$C$4:$J$36,'01 - VRN'!$C$42:$J$64,'01 - VRN'!$C$70:$K$112</definedName>
    <definedName name="_xlnm.Print_Area" localSheetId="2">'02 - Bourací práce'!$C$4:$J$36,'02 - Bourací práce'!$C$42:$J$76,'02 - Bourací práce'!$C$82:$K$208</definedName>
    <definedName name="_xlnm.Print_Area" localSheetId="3">'03 - Nové konstrukce - st...'!$C$4:$J$36,'03 - Nové konstrukce - st...'!$C$42:$J$82,'03 - Nové konstrukce - st...'!$C$88:$K$331</definedName>
    <definedName name="_xlnm.Print_Area" localSheetId="4">'04 - Nové konstrukce - st...'!$C$4:$J$36,'04 - Nové konstrukce - st...'!$C$42:$J$62,'04 - Nové konstrukce - st...'!$C$68:$K$106</definedName>
    <definedName name="_xlnm.Print_Area" localSheetId="5">'05 - Výrobky PSV'!$C$4:$J$36,'05 - Výrobky PSV'!$C$42:$J$63,'05 - Výrobky PSV'!$C$69:$K$164</definedName>
    <definedName name="_xlnm.Print_Area" localSheetId="6">'06 - Elektro - silnoproud'!$C$4:$J$36,'06 - Elektro - silnoproud'!$C$42:$J$63,'06 - Elektro - silnoproud'!$C$69:$K$183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'01 - VRN'!$82:$82</definedName>
    <definedName name="_xlnm.Print_Titles" localSheetId="2">'02 - Bourací práce'!$94:$94</definedName>
    <definedName name="_xlnm.Print_Titles" localSheetId="3">'03 - Nové konstrukce - st...'!$100:$100</definedName>
    <definedName name="_xlnm.Print_Titles" localSheetId="4">'04 - Nové konstrukce - st...'!$80:$80</definedName>
    <definedName name="_xlnm.Print_Titles" localSheetId="5">'05 - Výrobky PSV'!$81:$81</definedName>
    <definedName name="_xlnm.Print_Titles" localSheetId="6">'06 - Elektro - silnoproud'!$81:$81</definedName>
  </definedNames>
  <calcPr calcId="152511"/>
</workbook>
</file>

<file path=xl/sharedStrings.xml><?xml version="1.0" encoding="utf-8"?>
<sst xmlns="http://schemas.openxmlformats.org/spreadsheetml/2006/main" count="7753" uniqueCount="1566">
  <si>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</si>
  <si>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</si>
  <si>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</si>
  <si>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</si>
  <si>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</si>
  <si>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</si>
  <si>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</si>
  <si>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{ca07a93a-c3b2-45f5-be92-99f619d10b0d}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</si>
  <si>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</si>
  <si>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</si>
  <si>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</si>
  <si>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</si>
  <si>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</si>
  <si>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</si>
  <si>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</si>
  <si>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</si>
  <si>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340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</si>
  <si>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</si>
  <si>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</si>
  <si>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Městský fotbalový stadion Turnov - stavební úpravy šatnového objektu</t>
  </si>
  <si>
    <t>KSO:</t>
  </si>
  <si>
    <t/>
  </si>
  <si>
    <t>CC-CZ:</t>
  </si>
  <si>
    <t>Místo:</t>
  </si>
  <si>
    <t>parc. č. 1839/5, 1839/12 k.ú. Turnov</t>
  </si>
  <si>
    <t>Datum:</t>
  </si>
  <si>
    <t>23. 5. 2017</t>
  </si>
  <si>
    <t>Zadavatel:</t>
  </si>
  <si>
    <t>IČ:</t>
  </si>
  <si>
    <t xml:space="preserve">25941640 </t>
  </si>
  <si>
    <t>Městská sportovní Turnov s.r.o., J. Palacha 804</t>
  </si>
  <si>
    <t>DIČ:</t>
  </si>
  <si>
    <t>CZ25941640</t>
  </si>
  <si>
    <t>Uchazeč:</t>
  </si>
  <si>
    <t>Vyplň údaj</t>
  </si>
  <si>
    <t>Projektant:</t>
  </si>
  <si>
    <t>26149788</t>
  </si>
  <si>
    <t>B.B.D. s.r.o., Rokycanova 30, Praha 3</t>
  </si>
  <si>
    <t>True</t>
  </si>
  <si>
    <t>Poznámka:</t>
  </si>
  <si>
    <t xml:space="preserve">Soupisy stavebních prací, dodávek a služeb jsou zpracovány kombinací cenové soustavy zpracované společností ÚRS Praha, a.s., pro rok 2017 a individuálního popisu. Veškeré položky obsažené v soupise, u nichž je definován i příslušný sborník jsou převzaty z cenové soustavy ÚRS Praha, a.s., ostatní položky jsou definovány individuálním popisem. 
Obsah jednotlivých položek, způsob měření a ostatní další podmínky definující obsah a použití jednotlivých položek jsou obsaženy v úvodních ustanoveních příslušných sborníků, které jsou volně dostupné na elektronické adrese www.urspraha.cz
Nedílnou součástí výkazu výměr, pro správné a úplné ocenění nabízených výkonů a dodávek, je projektová dokumentace a technická zpráva, včetně všech podrobnějších popisů výrobků, materiálového a barevného řešení, včetně způsobu provádění
Nabídková cena zahrnuje též podmínky daného staveniště, včetně vlivu požadovaných termínů realizace a smluvních podmínek
Zhotovitel prověřií soulad výkazu výměr s projektovou dokumentací a na případné nesrovnalosti upozorní před podpisem smlouvy o dílo, resp. před zahájením stavby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</si>
  <si>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</si>
  <si>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</si>
  <si>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</si>
  <si>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</si>
  <si>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</si>
  <si>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</si>
  <si>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</si>
  <si>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</si>
  <si>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</si>
  <si>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</si>
  <si>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</si>
  <si>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</si>
  <si>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</si>
  <si>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</si>
  <si>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</si>
  <si>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</si>
  <si>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</si>
  <si>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</si>
  <si>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</si>
  <si>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</si>
  <si>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</si>
  <si>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</si>
  <si>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</si>
  <si>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</si>
  <si>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</si>
  <si>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</si>
  <si>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</si>
  <si>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</si>
  <si>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</si>
  <si>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</si>
  <si>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</si>
  <si>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</si>
  <si>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</si>
  <si>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</si>
  <si>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</si>
  <si>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</si>
  <si>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</si>
  <si>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</si>
  <si>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</si>
  <si>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</si>
  <si>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VRN</t>
  </si>
  <si>
    <t>VON</t>
  </si>
  <si>
    <t>1</t>
  </si>
  <si>
    <t>{edff6511-7840-4caf-ab99-c1bfb36ec86b}</t>
  </si>
  <si>
    <t>2</t>
  </si>
  <si>
    <t>02</t>
  </si>
  <si>
    <t>Bourací práce</t>
  </si>
  <si>
    <t>STA</t>
  </si>
  <si>
    <t>{1794634f-37f2-4adb-974b-52ca34d11f7d}</t>
  </si>
  <si>
    <t>03</t>
  </si>
  <si>
    <t>Nové konstrukce - stavební část</t>
  </si>
  <si>
    <t>{62aeadd0-1edd-4c55-8172-cfd06be69a53}</t>
  </si>
  <si>
    <t>04</t>
  </si>
  <si>
    <t>Nové konstrukce - statická část</t>
  </si>
  <si>
    <t>{52a81c6c-0f90-47b0-9475-2023569f79bb}</t>
  </si>
  <si>
    <t>05</t>
  </si>
  <si>
    <t>Výrobky PSV</t>
  </si>
  <si>
    <t>{545d5221-43ca-484a-ad66-cd05486d4dd2}</t>
  </si>
  <si>
    <t>06</t>
  </si>
  <si>
    <t>Elektro - silnoproud</t>
  </si>
  <si>
    <t>{d0a3d755-16fe-4756-91c1-5ffd8d86dece}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</si>
  <si>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</si>
  <si>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</si>
  <si>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</si>
  <si>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</si>
  <si>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</si>
  <si>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</si>
  <si>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</si>
  <si>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VRN</t>
  </si>
  <si>
    <t xml:space="preserve">Celková cena díla musí obsahovat veškeré náklady nutné k provedení a předání funkčního díla tak, jak je požadováno zadavatelem v zadávacích podmínkách výběrového řízení, a musí splňovat podmínky vymezené územním rozhodnutím a stavebním povolením. Při zpracování nabídky musí nabízející předpokládat použití veškerých zařízení a materiálů, které bude považovat za účelné nebo nezbytné, tak aby zajistil dokonalou realizaci předmětu díla vyplývající z jeho účelu a požadované funkce při zajištění potřeb. Pokud není výslovně uvedeno jinak, cenou se rozumí cena za dodávku a montáž včetně všech nezbytných pomocných, montážních a kotevních materiálů, stejně jako veškerých funkčních souvisejících prvků. Pokud jsou v této dokumentaci uvedena jména konkrétních výrobců či výrobků, znamená to specifikaci požadovaného technického standardu. Nabízené zařízení musí být s uvedeným standardem minimálně srovnatelné.  Práce, dodávky a služby, které nabízející považuje za nezbytné pro realizaci díla a které nejsou uvedené v rámci předloženého výkazu výměr, doplní do dílu Vícepráce jednotlivých objektů stavby.  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</si>
  <si>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</si>
  <si>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</si>
  <si>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</si>
  <si>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</si>
  <si>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</si>
  <si>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</si>
  <si>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</si>
  <si>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</si>
  <si>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</si>
  <si>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</si>
  <si>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</si>
  <si>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</si>
  <si>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</si>
  <si>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</si>
  <si>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</si>
  <si>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</si>
  <si>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</si>
  <si>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</si>
  <si>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</si>
  <si>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</si>
  <si>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</si>
  <si>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</si>
  <si>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</si>
  <si>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</si>
  <si>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</si>
  <si>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</si>
  <si>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</si>
  <si>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</si>
  <si>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</si>
  <si>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</si>
  <si>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</si>
  <si>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</si>
  <si>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</si>
  <si>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 (vytyčení stavby, geodetické práce během výstavby a zaměření skutečného provedení, včetně vypracování geometrického plánu, případně další práce podle podmínek SOD a zadávací dokumentace)</t>
  </si>
  <si>
    <t>Kč</t>
  </si>
  <si>
    <t>CS ÚRS 2016 02</t>
  </si>
  <si>
    <t>1024</t>
  </si>
  <si>
    <t>-1620596949</t>
  </si>
  <si>
    <t>013002000</t>
  </si>
  <si>
    <t>Projektové práce (vypracování výrobní, dílenské a dodavatelské dokumentace, dokumentace skutečného provedení všech stavebních a inženýrských objektů a provozních souborů, případně další dokumentace podle podmínek SOD a Zadávací dokumentace)</t>
  </si>
  <si>
    <t>-205321996</t>
  </si>
  <si>
    <t>VRN3</t>
  </si>
  <si>
    <t>Zařízení staveniště</t>
  </si>
  <si>
    <t>3</t>
  </si>
  <si>
    <t>031002000</t>
  </si>
  <si>
    <t>Související práce pro zařízení staveniště (včetně vytyčení stávajících inženýrských sítí a zajištění jejich ochrany po celou dobu výstavby)</t>
  </si>
  <si>
    <t>267394734</t>
  </si>
  <si>
    <t>4</t>
  </si>
  <si>
    <t>032002000</t>
  </si>
  <si>
    <t>Vybavení staveniště</t>
  </si>
  <si>
    <t>-1018368551</t>
  </si>
  <si>
    <t>032903000</t>
  </si>
  <si>
    <t xml:space="preserve">Náklady na provoz a údržbu vybavení staveniště (včetně nákladů na média a energie, označení staveniště, informační a dopravní označení apod.) </t>
  </si>
  <si>
    <t>158555669</t>
  </si>
  <si>
    <t>6</t>
  </si>
  <si>
    <t>033002000</t>
  </si>
  <si>
    <t>Připojení staveniště na inženýrské sítě</t>
  </si>
  <si>
    <t>1112001180</t>
  </si>
  <si>
    <t>7</t>
  </si>
  <si>
    <t>034002000</t>
  </si>
  <si>
    <t>Zabezpečení staveniště</t>
  </si>
  <si>
    <t>-612602173</t>
  </si>
  <si>
    <t>8</t>
  </si>
  <si>
    <t>034303000</t>
  </si>
  <si>
    <t>Opatření na ochranu pozemků sousedních se staveništěm</t>
  </si>
  <si>
    <t>-1950151112</t>
  </si>
  <si>
    <t>9</t>
  </si>
  <si>
    <t>039002000</t>
  </si>
  <si>
    <t>Zrušení zařízení staveniště (včetně úprav dotčených zpevněných ploch a terénu do původního stavu)</t>
  </si>
  <si>
    <t>-763678116</t>
  </si>
  <si>
    <t>VRN4</t>
  </si>
  <si>
    <t>Inženýrská činnost</t>
  </si>
  <si>
    <t>10</t>
  </si>
  <si>
    <t>041403000</t>
  </si>
  <si>
    <t>Koordinátor BOZP na staveništi</t>
  </si>
  <si>
    <t>69010785</t>
  </si>
  <si>
    <t>11</t>
  </si>
  <si>
    <t>042002000</t>
  </si>
  <si>
    <t>Posudky (potřebné pro provedení a úspěšnou kolaudaci Díla a jinde ve Výkaze výměr neuvedené)</t>
  </si>
  <si>
    <t>CS ÚRS 2017 01</t>
  </si>
  <si>
    <t>2091379714</t>
  </si>
  <si>
    <t>12</t>
  </si>
  <si>
    <t>043002000</t>
  </si>
  <si>
    <t>Zkoušky a ostatní měření (potřebné pro provedení a úspěšnou kolaudaci Díla a jinde ve Výkaze výměr neuvedené)</t>
  </si>
  <si>
    <t>-1368196135</t>
  </si>
  <si>
    <t>13</t>
  </si>
  <si>
    <t>044002000</t>
  </si>
  <si>
    <t>Revize (potřebné pro provedení a úspěšnou kolaudaci Díla a jinde ve Výkaze výměr neuvedené)</t>
  </si>
  <si>
    <t>2098579230</t>
  </si>
  <si>
    <t>14</t>
  </si>
  <si>
    <t>045002000</t>
  </si>
  <si>
    <t>Kompletační a koordinační činnost</t>
  </si>
  <si>
    <t>-1738366201</t>
  </si>
  <si>
    <t>VRN5</t>
  </si>
  <si>
    <t>Finanční náklady</t>
  </si>
  <si>
    <t>051002000</t>
  </si>
  <si>
    <t>Pojistné</t>
  </si>
  <si>
    <t>482002074</t>
  </si>
  <si>
    <t>16</t>
  </si>
  <si>
    <t>053002000</t>
  </si>
  <si>
    <t>Poplatky</t>
  </si>
  <si>
    <t>1317496634</t>
  </si>
  <si>
    <t>17</t>
  </si>
  <si>
    <t>056002000</t>
  </si>
  <si>
    <t>Bankovní záruka (pokud bude požadována)</t>
  </si>
  <si>
    <t>-1602385379</t>
  </si>
  <si>
    <t>18</t>
  </si>
  <si>
    <t>059002000</t>
  </si>
  <si>
    <t>Ostatní finanční náklady (podle podmínek SOD a Zadávací dokumentace)</t>
  </si>
  <si>
    <t>-1378381897</t>
  </si>
  <si>
    <t>VRN7</t>
  </si>
  <si>
    <t>Provozní vlivy</t>
  </si>
  <si>
    <t>19</t>
  </si>
  <si>
    <t>071002000</t>
  </si>
  <si>
    <t>Provoz investora, třetích osob</t>
  </si>
  <si>
    <t>-1842993415</t>
  </si>
  <si>
    <t>20</t>
  </si>
  <si>
    <t>075002000</t>
  </si>
  <si>
    <t>Ochranná pásma</t>
  </si>
  <si>
    <t>-869810080</t>
  </si>
  <si>
    <t>079002000</t>
  </si>
  <si>
    <t>Ostatní provozní vlivy</t>
  </si>
  <si>
    <t>665727317</t>
  </si>
  <si>
    <t>VRN9</t>
  </si>
  <si>
    <t>Ostatní náklady</t>
  </si>
  <si>
    <t>22</t>
  </si>
  <si>
    <t>091002000</t>
  </si>
  <si>
    <t>Ostatní náklady související s objektem (podle podmínek provádění, SOD a Zadávací dokumentace)</t>
  </si>
  <si>
    <t>-598458839</t>
  </si>
  <si>
    <t>02 - Bourací práce</t>
  </si>
  <si>
    <t xml:space="preserve">Celková cena díla musí obsahovat veškeré náklady nutné k provedení a předání funkčního díla tak, jak je požadováno zadavatelem v zadávacích podmínkách výběrového řízení, a musí splňovat podmínky vymezené územním rozhodnutím a stavebním povolením. Při zpracování nabídky musí nabízející předpokládat použití veškerých zařízení a materiálů, které bude považovat za účelné nebo nezbytné, tak aby zajistil dokonalou realizaci předmětu díla vyplývající z jeho účelu a požadované funkce při zajištění potřeb. Pokud není výslovně uvedeno jinak, cenou se rozumí cena za dodávku a montáž včetně všech nezbytných pomocných, montážních a kotevních materiálů, stejně jako veškerých funkčních souvisejících prvků. Pokud jsou v této dokumentaci uvedena jména konkrétních výrobců či výrobků, znamená to specifikaci požadovaného technického standardu. Nabízené zařízení musí být s uvedeným standardem minimálně srovnatelné.  Práce, dodávky a služby, které nabízející považuje za nezbytné pro realizaci díla a které nejsou uvedené v rámci předloženého výkazu výměr, doplní do dílu Vícepráce jednotlivých objektů stavby.   </t>
  </si>
  <si>
    <t>HSV - Práce a dodávky HSV</t>
  </si>
  <si>
    <t xml:space="preserve">    11 - Zemní práce - přípravné a přidružené práce</t>
  </si>
  <si>
    <t xml:space="preserve">    13 - Zemní práce - hloubené vykopávky</t>
  </si>
  <si>
    <t xml:space="preserve">    16 - Zemní práce - přemístění výkopku</t>
  </si>
  <si>
    <t xml:space="preserve">    17 - Zemní práce - konstrukce ze zemin</t>
  </si>
  <si>
    <t xml:space="preserve">    3 - Svislé a kompletní konstrukce</t>
  </si>
  <si>
    <t xml:space="preserve">    4 - Vodorovné konstrukce</t>
  </si>
  <si>
    <t xml:space="preserve">    91 - Doplňující konstrukce a práce pozemních komunikací, letišť a ploch</t>
  </si>
  <si>
    <t xml:space="preserve">    94 - Lešení a stavební výtahy</t>
  </si>
  <si>
    <t xml:space="preserve">    96 - Bourání konstrukcí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</si>
  <si>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</si>
  <si>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</si>
  <si>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</si>
  <si>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</si>
  <si>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</si>
  <si>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776 - Podlahy povlakové</t>
  </si>
  <si>
    <t xml:space="preserve">    783 - Dokončovací práce - nátěry</t>
  </si>
  <si>
    <t>HZS - Hodinové zúčtovací sazby</t>
  </si>
  <si>
    <t xml:space="preserve">    HZS - Hodinové zúčtovací sazby</t>
  </si>
  <si>
    <t>HSV</t>
  </si>
  <si>
    <t>Práce a dodávky HSV</t>
  </si>
  <si>
    <t>Zemní práce - přípravné a přidružené práce</t>
  </si>
  <si>
    <t>113107143</t>
  </si>
  <si>
    <t>Odstranění podkladu pl do 50 m2 živičných tl 150 mm</t>
  </si>
  <si>
    <t>m2</t>
  </si>
  <si>
    <t>-1050601531</t>
  </si>
  <si>
    <t>Zemní práce - hloubené vykopávky</t>
  </si>
  <si>
    <t>132212101</t>
  </si>
  <si>
    <t>Hloubení rýh š do 600 mm ručním nebo pneum nářadím v soudržných horninách tř. 3</t>
  </si>
  <si>
    <t>m3</t>
  </si>
  <si>
    <t>1094889633</t>
  </si>
  <si>
    <t>132212109</t>
  </si>
  <si>
    <t>Příplatek za lepivost u hloubení rýh š do 600 mm ručním nebo pneum nářadím v hornině tř. 3</t>
  </si>
  <si>
    <t>359087465</t>
  </si>
  <si>
    <t>P</t>
  </si>
  <si>
    <t>Poznámka k položce:
1/4 objemu</t>
  </si>
  <si>
    <t>VV</t>
  </si>
  <si>
    <t>3,67*0,25 'Přepočtené koeficientem množství</t>
  </si>
  <si>
    <t>Zemní práce - přemístění výkopku</t>
  </si>
  <si>
    <t>162701105</t>
  </si>
  <si>
    <t>Vodorovné přemístění do 10000 m výkopku/sypaniny z horniny tř. 1 až 4</t>
  </si>
  <si>
    <t>1691601892</t>
  </si>
  <si>
    <t>Poznámka k položce:
na trvalou skládku</t>
  </si>
  <si>
    <t>162701109</t>
  </si>
  <si>
    <t>Příplatek k vodorovnému přemístění výkopku/sypaniny z horniny tř. 1 až 4 ZKD 1000 m přes 10000 m</t>
  </si>
  <si>
    <t>-1823619073</t>
  </si>
  <si>
    <t>Poznámka k položce:
do 25 km</t>
  </si>
  <si>
    <t>3,67*15 'Přepočtené koeficientem množství</t>
  </si>
  <si>
    <t>Zemní práce - konstrukce ze zemin</t>
  </si>
  <si>
    <t>171201201</t>
  </si>
  <si>
    <t>Uložení sypaniny na skládky</t>
  </si>
  <si>
    <t>1263398143</t>
  </si>
  <si>
    <t>171201211</t>
  </si>
  <si>
    <t>Poplatek za uložení odpadu ze sypaniny na skládce (skládkovné)</t>
  </si>
  <si>
    <t>t</t>
  </si>
  <si>
    <t>-324926368</t>
  </si>
  <si>
    <t>3,67*1,8 'Přepočtené koeficientem množství</t>
  </si>
  <si>
    <t>Svislé a kompletní konstrukce</t>
  </si>
  <si>
    <t>317234410</t>
  </si>
  <si>
    <t>Vyzdívka mezi nosníky z cihel pálených na MC</t>
  </si>
  <si>
    <t>892903318</t>
  </si>
  <si>
    <t xml:space="preserve">Poznámka k položce:
překlad upraveného otvoru (m.č. 2.02) </t>
  </si>
  <si>
    <t>317944323</t>
  </si>
  <si>
    <t>Válcované nosníky č.14 až 22 dodatečně osazované do připravených otvorů</t>
  </si>
  <si>
    <t>-1669566866</t>
  </si>
  <si>
    <t>Poznámka k položce:
nika rozvaděče 0,016
překlad upraveného otvoru (m.č. 2.02) 0,073</t>
  </si>
  <si>
    <t>346244381</t>
  </si>
  <si>
    <t>Plentování jednostranné v do 200 mm válcovaných nosníků cihlami</t>
  </si>
  <si>
    <t>-315272712</t>
  </si>
  <si>
    <t>Poznámka k položce:
nika rozvaděče 0,154
překlad upraveného otvoru (m.č. 2.02) 0,476</t>
  </si>
  <si>
    <t>Vodorovné konstrukce</t>
  </si>
  <si>
    <t>411351101</t>
  </si>
  <si>
    <t>Zřízení bednění stropů deskových</t>
  </si>
  <si>
    <t>935517013</t>
  </si>
  <si>
    <t>Poznámka k položce:
analog. podbednění plochy odstraňovaného stropu</t>
  </si>
  <si>
    <t>411351102</t>
  </si>
  <si>
    <t>Odstranění bednění stropů deskových</t>
  </si>
  <si>
    <t>508494902</t>
  </si>
  <si>
    <t>411354173</t>
  </si>
  <si>
    <t>Zřízení podpěrné konstrukce stropů v do 4 m pro zatížení do 12 kPa</t>
  </si>
  <si>
    <t>1804616524</t>
  </si>
  <si>
    <t>411354174</t>
  </si>
  <si>
    <t>Odstranění podpěrné konstrukce stropů v do 4 m pro zatížení do 12 kPa</t>
  </si>
  <si>
    <t>1267580383</t>
  </si>
  <si>
    <t>413232211</t>
  </si>
  <si>
    <t>Zazdívka zhlaví válcovaných nosníků v do 150 mm</t>
  </si>
  <si>
    <t>kus</t>
  </si>
  <si>
    <t>-513833930</t>
  </si>
  <si>
    <t>Poznámka k položce:
nika rozvaděče 2
překlad upraveného otvoru (m.č. 2.02) 6</t>
  </si>
  <si>
    <t>91</t>
  </si>
  <si>
    <t>Doplňující konstrukce a práce pozemních komunikací, letišť a ploch</t>
  </si>
  <si>
    <t>919735113</t>
  </si>
  <si>
    <t>Řezání stávajícího živičného krytu hl do 150 mm</t>
  </si>
  <si>
    <t>m</t>
  </si>
  <si>
    <t>-621090405</t>
  </si>
  <si>
    <t>94</t>
  </si>
  <si>
    <t>Lešení a stavební výtahy</t>
  </si>
  <si>
    <t>949101112</t>
  </si>
  <si>
    <t>Lešení pomocné pro objekty pozemních staveb s lešeňovou podlahou v do 3,5 m zatížení do 150 kg/m2</t>
  </si>
  <si>
    <t>-1486733089</t>
  </si>
  <si>
    <t>96</t>
  </si>
  <si>
    <t>Bourání konstrukcí</t>
  </si>
  <si>
    <t>961044111</t>
  </si>
  <si>
    <t>Bourání základů z betonu prostého</t>
  </si>
  <si>
    <t>27881741</t>
  </si>
  <si>
    <t>Poznámka k položce:
základ venk. bet. a ocel. schodiště</t>
  </si>
  <si>
    <t>962031133</t>
  </si>
  <si>
    <t>Bourání příček z cihel pálených na MVC tl do 150 mm</t>
  </si>
  <si>
    <t>845463801</t>
  </si>
  <si>
    <t>962042321</t>
  </si>
  <si>
    <t>Bourání zdiva nadzákladového z betonu prostého přes 1 m3</t>
  </si>
  <si>
    <t>1466390900</t>
  </si>
  <si>
    <t>Poznámka k položce:
venk. bet. schodiště</t>
  </si>
  <si>
    <t>962081131</t>
  </si>
  <si>
    <t>Bourání příček ze skleněných tvárnic tl do 100 mm</t>
  </si>
  <si>
    <t>198564672</t>
  </si>
  <si>
    <t>964011231</t>
  </si>
  <si>
    <t>Vybourání ŽB překladů prefabrikovaných dl do 3 m hmotnosti do 150 kg/m</t>
  </si>
  <si>
    <t>-1907540303</t>
  </si>
  <si>
    <t>Poznámka k položce:
překlad nad dveřmi do m.č. 2.02
upravit podle skutečnosti</t>
  </si>
  <si>
    <t>23</t>
  </si>
  <si>
    <t>965042121</t>
  </si>
  <si>
    <t>Bourání podkladů pod dlažby nebo mazanin betonových nebo z litého asfaltu tl do 100 mm pl do 1 m2</t>
  </si>
  <si>
    <t>743148376</t>
  </si>
  <si>
    <t>Poznámka k položce:
analog. ruční odbourání betonu čisté podlahy 2.NP</t>
  </si>
  <si>
    <t>24</t>
  </si>
  <si>
    <t>965081212</t>
  </si>
  <si>
    <t>Bourání podlah z dlaždic keramických nebo xylolitových tl do 10 mm plochy do 1 m2</t>
  </si>
  <si>
    <t>-449589723</t>
  </si>
  <si>
    <t>Poznámka k položce:
sokly</t>
  </si>
  <si>
    <t>25</t>
  </si>
  <si>
    <t>965081213</t>
  </si>
  <si>
    <t>Bourání podlah z dlaždic keramických nebo xylolitových tl do 10 mm plochy přes 1 m2</t>
  </si>
  <si>
    <t>1185070577</t>
  </si>
  <si>
    <t>Poznámka k položce:
interiér 17,36
exteriér 5,01</t>
  </si>
  <si>
    <t>26</t>
  </si>
  <si>
    <t>965082923</t>
  </si>
  <si>
    <t>Odstranění násypů pod podlahami tl do 100 mm pl přes 2 m2</t>
  </si>
  <si>
    <t>1708992782</t>
  </si>
  <si>
    <t>27</t>
  </si>
  <si>
    <t>966051111</t>
  </si>
  <si>
    <t>Bourání betonových palisád osazovaných v řadě</t>
  </si>
  <si>
    <t>-961912363</t>
  </si>
  <si>
    <t>28</t>
  </si>
  <si>
    <t>967031732</t>
  </si>
  <si>
    <t>Přisekání plošné zdiva z cihel pálených na MV nebo MVC tl do 100 mm</t>
  </si>
  <si>
    <t>1942917704</t>
  </si>
  <si>
    <t>Poznámka k položce:
nika rozvaděče</t>
  </si>
  <si>
    <t>29</t>
  </si>
  <si>
    <t>967031733</t>
  </si>
  <si>
    <t>Přisekání plošné zdiva z cihel pálených na MV nebo MVC tl do 150 mm</t>
  </si>
  <si>
    <t>-732453168</t>
  </si>
  <si>
    <t>Poznámka k položce:
nika rozvaděče 0,54
ubourání ostění (m.č. 2.02) 0,6</t>
  </si>
  <si>
    <t>30</t>
  </si>
  <si>
    <t>968072244</t>
  </si>
  <si>
    <t>Vybourání kovových rámů oken jednoduchých včetně křídel pl do 1 m2</t>
  </si>
  <si>
    <t>-954088652</t>
  </si>
  <si>
    <t>Poznámka k položce:
analog. vybourání skříní rozvaděčů</t>
  </si>
  <si>
    <t>31</t>
  </si>
  <si>
    <t>968072455</t>
  </si>
  <si>
    <t>Vybourání kovových dveřních zárubní pl do 2 m2</t>
  </si>
  <si>
    <t>1501408347</t>
  </si>
  <si>
    <t>32</t>
  </si>
  <si>
    <t>968072456</t>
  </si>
  <si>
    <t>Vybourání kovových dveřních zárubní pl přes 2 m2</t>
  </si>
  <si>
    <t>-445519860</t>
  </si>
  <si>
    <t>97</t>
  </si>
  <si>
    <t>Prorážení otvorů a ostatní bourací práce</t>
  </si>
  <si>
    <t>33</t>
  </si>
  <si>
    <t>974031664</t>
  </si>
  <si>
    <t>Vysekání rýh ve zdivu cihelném pro vtahování nosníků hl do 150 mm v do 150 mm</t>
  </si>
  <si>
    <t>1902142790</t>
  </si>
  <si>
    <t>Poznámka k položce:
nika rozvaděče 1,1
překlad upraveného otvoru (m.č. 2.02) 5,1</t>
  </si>
  <si>
    <t>34</t>
  </si>
  <si>
    <t>977211111</t>
  </si>
  <si>
    <t>Řezání ŽB kcí hl do 200 mm stěnovou pilou do průměru výztuže 16 mm</t>
  </si>
  <si>
    <t>-383932883</t>
  </si>
  <si>
    <t>Poznámka k položce:
strop, nařezání na kusy cca 1 m2 (po odstranění betonu čisté podlahy a násypu)
upravit podle skutečnosti</t>
  </si>
  <si>
    <t>35</t>
  </si>
  <si>
    <t>977211112</t>
  </si>
  <si>
    <t>Řezání ŽB kcí hl do 350 mm stěnovou pilou do průměru výztuže 16 mm</t>
  </si>
  <si>
    <t>310301199</t>
  </si>
  <si>
    <t>Poznámka k položce:
strop, nařezání po obvodě
upravit podle skutečnosti</t>
  </si>
  <si>
    <t>997</t>
  </si>
  <si>
    <t>Přesun sutě</t>
  </si>
  <si>
    <t>36</t>
  </si>
  <si>
    <t>997013151</t>
  </si>
  <si>
    <t>Vnitrostaveništní doprava suti a vybouraných hmot pro budovy v do 6 m s omezením mechanizace</t>
  </si>
  <si>
    <t>-103570333</t>
  </si>
  <si>
    <t>37</t>
  </si>
  <si>
    <t>997013501</t>
  </si>
  <si>
    <t>Odvoz suti a vybouraných hmot na skládku nebo meziskládku do 1 km se složením</t>
  </si>
  <si>
    <t>-1604992186</t>
  </si>
  <si>
    <t>38</t>
  </si>
  <si>
    <t>997013509</t>
  </si>
  <si>
    <t>Příplatek k odvozu suti a vybouraných hmot na skládku ZKD 1 km přes 1 km</t>
  </si>
  <si>
    <t>1097983129</t>
  </si>
  <si>
    <t xml:space="preserve">Poznámka k položce:
do 25 km
</t>
  </si>
  <si>
    <t>37,088*24 'Přepočtené koeficientem množství</t>
  </si>
  <si>
    <t>39</t>
  </si>
  <si>
    <t>997013801</t>
  </si>
  <si>
    <t>Poplatek za uložení stavebního betonového odpadu na skládce (skládkovné)</t>
  </si>
  <si>
    <t>-1251169817</t>
  </si>
  <si>
    <t>40</t>
  </si>
  <si>
    <t>997013802</t>
  </si>
  <si>
    <t>Poplatek za uložení stavebního železobetonového odpadu na skládce (skládkovné)</t>
  </si>
  <si>
    <t>781604976</t>
  </si>
  <si>
    <t>41</t>
  </si>
  <si>
    <t>997013803</t>
  </si>
  <si>
    <t>Poplatek za uložení stavebního odpadu z keramických materiálů na skládce (skládkovné)</t>
  </si>
  <si>
    <t>-1675877319</t>
  </si>
  <si>
    <t>42</t>
  </si>
  <si>
    <t>997013804</t>
  </si>
  <si>
    <t>Poplatek za uložení stavebního odpadu ze skla na skládce (skládkovné)</t>
  </si>
  <si>
    <t>-1204600681</t>
  </si>
  <si>
    <t>43</t>
  </si>
  <si>
    <t>997013831</t>
  </si>
  <si>
    <t>Poplatek za uložení stavebního směsného odpadu na skládce (skládkovné)</t>
  </si>
  <si>
    <t>1506780668</t>
  </si>
  <si>
    <t>44</t>
  </si>
  <si>
    <t>997221845</t>
  </si>
  <si>
    <t>Poplatek za uložení odpadu z asfaltových povrchů na skládce (skládkovné)</t>
  </si>
  <si>
    <t>1551454060</t>
  </si>
  <si>
    <t>998</t>
  </si>
  <si>
    <t>Přesun hmot</t>
  </si>
  <si>
    <t>45</t>
  </si>
  <si>
    <t>998017001</t>
  </si>
  <si>
    <t>Přesun hmot s omezením mechanizace pro budovy v do 6 m</t>
  </si>
  <si>
    <t>-1673933207</t>
  </si>
  <si>
    <t>PSV</t>
  </si>
  <si>
    <t>Práce a dodávky PSV</t>
  </si>
  <si>
    <t>767</t>
  </si>
  <si>
    <t>Konstrukce zámečnické</t>
  </si>
  <si>
    <t>46</t>
  </si>
  <si>
    <t>767161813</t>
  </si>
  <si>
    <t>Demontáž zábradlí rovného nerozebíratelného hmotnosti 1m zábradlí do 20 kg</t>
  </si>
  <si>
    <t>-1093672894</t>
  </si>
  <si>
    <t>Poznámka k položce:
terasa</t>
  </si>
  <si>
    <t>47</t>
  </si>
  <si>
    <t>767161823</t>
  </si>
  <si>
    <t>Demontáž zábradlí schodišťového nerozebíratelného hmotnosti 1m zábradlí do 20 kg</t>
  </si>
  <si>
    <t>830415270</t>
  </si>
  <si>
    <t>Poznámka k položce:
venk. bet. schodiště 1,325
venk. ocel. schodiště 13,54</t>
  </si>
  <si>
    <t>48</t>
  </si>
  <si>
    <t>767392802</t>
  </si>
  <si>
    <t>Demontáž krytin střech z plechů šroubovaných</t>
  </si>
  <si>
    <t>-915416471</t>
  </si>
  <si>
    <t xml:space="preserve">Poznámka k položce:
venk. ocel. schodiště </t>
  </si>
  <si>
    <t>49</t>
  </si>
  <si>
    <t>767996xxx</t>
  </si>
  <si>
    <t>Demontáž atypických zámečnických konstrukcí řezáním</t>
  </si>
  <si>
    <t>kg</t>
  </si>
  <si>
    <t>464948295</t>
  </si>
  <si>
    <t>Poznámka k položce:
venkovní ocel. schodiště
hmotnost upravit podle skutečnosti</t>
  </si>
  <si>
    <t>776</t>
  </si>
  <si>
    <t>Podlahy povlakové</t>
  </si>
  <si>
    <t>50</t>
  </si>
  <si>
    <t>776201812</t>
  </si>
  <si>
    <t>Demontáž lepených povlakových podlah s podložkou ručně</t>
  </si>
  <si>
    <t>-820284404</t>
  </si>
  <si>
    <t>51</t>
  </si>
  <si>
    <t>776201814</t>
  </si>
  <si>
    <t>Demontáž povlakových podlahovin volně položených podlepených páskou</t>
  </si>
  <si>
    <t>444141648</t>
  </si>
  <si>
    <t>52</t>
  </si>
  <si>
    <t>776410811</t>
  </si>
  <si>
    <t>Odstranění soklíků a lišt pryžových nebo plastových</t>
  </si>
  <si>
    <t>340418756</t>
  </si>
  <si>
    <t>53</t>
  </si>
  <si>
    <t>776991821</t>
  </si>
  <si>
    <t>Odstranění lepidla ručně z podlah</t>
  </si>
  <si>
    <t>-879129556</t>
  </si>
  <si>
    <t>Poznámka k položce:
analog. po odsekané dlažbě</t>
  </si>
  <si>
    <t>783</t>
  </si>
  <si>
    <t>Dokončovací práce - nátěry</t>
  </si>
  <si>
    <t>54</t>
  </si>
  <si>
    <t>783301401</t>
  </si>
  <si>
    <t>Ometení zámečnických konstrukcí</t>
  </si>
  <si>
    <t>-176159522</t>
  </si>
  <si>
    <t>55</t>
  </si>
  <si>
    <t>783314203</t>
  </si>
  <si>
    <t>Základní antikorozní jednonásobný syntetický samozákladující nátěr zámečnických konstrukcí</t>
  </si>
  <si>
    <t>623301074</t>
  </si>
  <si>
    <t>Poznámka k položce:
překlad I č.14 nika rozvaděče 0,552
překlad I č.14 upravený otvor (m.č. 2.02) 2,56</t>
  </si>
  <si>
    <t>3,082*2 'Přepočtené koeficientem množství</t>
  </si>
  <si>
    <t>56</t>
  </si>
  <si>
    <t>783906857</t>
  </si>
  <si>
    <t>Odstranění nátěrů z betonových podlah odstraňovačem nátěrů</t>
  </si>
  <si>
    <t>1653943658</t>
  </si>
  <si>
    <t>HZS</t>
  </si>
  <si>
    <t>Hodinové zúčtovací sazby</t>
  </si>
  <si>
    <t>57</t>
  </si>
  <si>
    <t>HZS1292</t>
  </si>
  <si>
    <t>Hodinová zúčtovací sazba stavební dělník</t>
  </si>
  <si>
    <t>hod</t>
  </si>
  <si>
    <t>512</t>
  </si>
  <si>
    <t>1683623657</t>
  </si>
  <si>
    <t>Poznámka k položce:
ostatní nespecifikované a nezměřitelné práce
upřesnit podle skutečnosti</t>
  </si>
  <si>
    <t>58</t>
  </si>
  <si>
    <t>HZS1301</t>
  </si>
  <si>
    <t>Hodinová zúčtovací sazba zedník</t>
  </si>
  <si>
    <t>-920299885</t>
  </si>
  <si>
    <t>03 - Nové konstrukce - stavební část</t>
  </si>
  <si>
    <t xml:space="preserve">    2 - Zakládání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</si>
  <si>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</si>
  <si>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</si>
  <si>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</si>
  <si>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64 - Osazování výplní otvorů</t>
  </si>
  <si>
    <t xml:space="preserve">    95 - Různé dokončovací konstrukce a práce pozemních staveb</t>
  </si>
  <si>
    <t xml:space="preserve">    711 - Izolace proti vodě, vlhkosti a plynům</t>
  </si>
  <si>
    <t xml:space="preserve">    763 - Konstrukce suché výstavby</t>
  </si>
  <si>
    <t xml:space="preserve">    771 - Podlahy z dlaždic</t>
  </si>
  <si>
    <t xml:space="preserve">    784 - Dokončovací práce - malby a tapety</t>
  </si>
  <si>
    <t>-1172982549</t>
  </si>
  <si>
    <t>Poznámka k položce:
pata venk. schodiště 0,315
rýha pro drenáž 1,8</t>
  </si>
  <si>
    <t>-890955148</t>
  </si>
  <si>
    <t>2,115*0,25 'Přepočtené koeficientem množství</t>
  </si>
  <si>
    <t>133202011</t>
  </si>
  <si>
    <t>Hloubení šachet ručním nebo pneum nářadím v soudržných horninách tř. 3, plocha výkopu do 4 m2</t>
  </si>
  <si>
    <t>-1702952469</t>
  </si>
  <si>
    <t xml:space="preserve">Poznámka k položce:
patky zábradlí terasy
</t>
  </si>
  <si>
    <t>133202019</t>
  </si>
  <si>
    <t>Příplatek za lepivost u hloubení šachet ručním nebo pneum nářadím v horninách tř. 3</t>
  </si>
  <si>
    <t>-1816154084</t>
  </si>
  <si>
    <t>0,135*0,25 'Přepočtené koeficientem množství</t>
  </si>
  <si>
    <t>1661709604</t>
  </si>
  <si>
    <t>-1852290070</t>
  </si>
  <si>
    <t>2,25*15 'Přepočtené koeficientem množství</t>
  </si>
  <si>
    <t>-1085548995</t>
  </si>
  <si>
    <t>-1024726916</t>
  </si>
  <si>
    <t>2,25*1,8 'Přepočtené koeficientem množství</t>
  </si>
  <si>
    <t>Zakládání</t>
  </si>
  <si>
    <t>211971110</t>
  </si>
  <si>
    <t>Zřízení opláštění žeber nebo trativodů geotextilií v rýze nebo zářezu sklonu do 1:2</t>
  </si>
  <si>
    <t>1455709752</t>
  </si>
  <si>
    <t>M</t>
  </si>
  <si>
    <t>693111140</t>
  </si>
  <si>
    <t>textilie netkaná vpichovaná GETEX š 155 cm 300 g/m2</t>
  </si>
  <si>
    <t>-695438623</t>
  </si>
  <si>
    <t>212752212</t>
  </si>
  <si>
    <t>Trativod z drenážních trubek plastových flexibilních D do 100 mm včetně lože otevřený výkop</t>
  </si>
  <si>
    <t>636856329</t>
  </si>
  <si>
    <t>Poznámka k položce:
včetně zaústění do stávající kanalizace</t>
  </si>
  <si>
    <t>273313611</t>
  </si>
  <si>
    <t>Základové desky z betonu tř. C 16/20</t>
  </si>
  <si>
    <t>2100579019</t>
  </si>
  <si>
    <t>Poznámka k položce:
venk. schodiště</t>
  </si>
  <si>
    <t>273351215</t>
  </si>
  <si>
    <t>Zřízení bednění stěn základových desek</t>
  </si>
  <si>
    <t>1733962944</t>
  </si>
  <si>
    <t>273351216</t>
  </si>
  <si>
    <t>Odstranění bednění stěn základových desek</t>
  </si>
  <si>
    <t>1498169276</t>
  </si>
  <si>
    <t>273362021</t>
  </si>
  <si>
    <t>Výztuž základových desek svařovanými sítěmi Kari</t>
  </si>
  <si>
    <t>1407037452</t>
  </si>
  <si>
    <t>274313611</t>
  </si>
  <si>
    <t>Základové pásy z betonu tř. C 16/20</t>
  </si>
  <si>
    <t>76038168</t>
  </si>
  <si>
    <t>Poznámka k položce:
pata venk. schodiště</t>
  </si>
  <si>
    <t>0,315*1,035 'Přepočtené koeficientem množství</t>
  </si>
  <si>
    <t>275313611</t>
  </si>
  <si>
    <t>Základové patky z betonu tř. C 16/20</t>
  </si>
  <si>
    <t>-621639233</t>
  </si>
  <si>
    <t>0,135*1,035 'Přepočtené koeficientem množství</t>
  </si>
  <si>
    <t>310239211</t>
  </si>
  <si>
    <t>Zazdívka otvorů pl do 4 m2 ve zdivu nadzákladovém cihlami pálenými na MVC</t>
  </si>
  <si>
    <t>1531121013</t>
  </si>
  <si>
    <t>Poznámka k položce:
zazdívka 2.NP</t>
  </si>
  <si>
    <t>311231117</t>
  </si>
  <si>
    <t>Zdivo nosné z cihel dl 290 mm pevnosti P 7 až 15 na SMS 10 MPa</t>
  </si>
  <si>
    <t>-1077464704</t>
  </si>
  <si>
    <t>Poznámka k položce:
zazdívka 1.NP</t>
  </si>
  <si>
    <t>317941121</t>
  </si>
  <si>
    <t>Osazování ocelových válcovaných nosníků na zdivu I, IE, U, UE nebo L do č 12</t>
  </si>
  <si>
    <t>-1511233309</t>
  </si>
  <si>
    <t>130108180</t>
  </si>
  <si>
    <t>ocel profilová UPN, v jakosti 11 375, h=120 mm</t>
  </si>
  <si>
    <t>429970766</t>
  </si>
  <si>
    <t>Poznámka k položce:
Hmotnost: 13,43 kg/m</t>
  </si>
  <si>
    <t>0,036*1,07 'Přepočtené koeficientem množství</t>
  </si>
  <si>
    <t>339921132</t>
  </si>
  <si>
    <t>Osazování betonových palisád do betonového základu v řadě výšky prvku přes 0,5 do 1 m</t>
  </si>
  <si>
    <t>-449278933</t>
  </si>
  <si>
    <t>592284140</t>
  </si>
  <si>
    <t>BEST-PALISÁDA MASIV betonová přírodní 17,5X20X100 cm</t>
  </si>
  <si>
    <t>10339289</t>
  </si>
  <si>
    <t>1,85*5,7 'Přepočtené koeficientem množství</t>
  </si>
  <si>
    <t>339921133</t>
  </si>
  <si>
    <t>Osazování betonových palisád do betonového základu v řadě výšky prvku přes 1 do 1,5 m</t>
  </si>
  <si>
    <t>452090625</t>
  </si>
  <si>
    <t>592284160</t>
  </si>
  <si>
    <t>BEST-PALISÁDA MASIV armovaná 17,5X20X150 cm</t>
  </si>
  <si>
    <t>977736995</t>
  </si>
  <si>
    <t>7,41*5,07 'Přepočtené koeficientem množství</t>
  </si>
  <si>
    <t>342248141</t>
  </si>
  <si>
    <t>Příčky z cihel broušených POROTHERM tl 115 mm pevnosti P10 s lepenými žebry</t>
  </si>
  <si>
    <t>1056278158</t>
  </si>
  <si>
    <t>342291112</t>
  </si>
  <si>
    <t>Ukotvení příček montážní polyuretanovou pěnou tl příčky přes 100 mm</t>
  </si>
  <si>
    <t>-1780336502</t>
  </si>
  <si>
    <t>342291121</t>
  </si>
  <si>
    <t>Ukotvení příček k cihelným konstrukcím plochými kotvami</t>
  </si>
  <si>
    <t>169845908</t>
  </si>
  <si>
    <t>434121426</t>
  </si>
  <si>
    <t>Osazení ŽB schodišťových stupňů na desku drsných</t>
  </si>
  <si>
    <t>-2047427496</t>
  </si>
  <si>
    <t>Poznámka k položce:
do zavlhlé betonové směsi, spárování mrazuvzdornou hmotou</t>
  </si>
  <si>
    <t>593001</t>
  </si>
  <si>
    <t>betonové stupně z vibrolisovaného betonu 150/350 mm, dl. 1000 mm, mrazuvzdorné, s protiskluzným povrchem, nášlapná plocha ukončena zkosenými hranami</t>
  </si>
  <si>
    <t>1822776096</t>
  </si>
  <si>
    <t>20,16*1,03 'Přepočtené koeficientem množství</t>
  </si>
  <si>
    <t>Komunikace pozemní</t>
  </si>
  <si>
    <t>566901131</t>
  </si>
  <si>
    <t>Vyspravení podkladu po překopech ing sítí plochy do 15 m2 štěrkodrtí tl. 100 mm</t>
  </si>
  <si>
    <t>496497868</t>
  </si>
  <si>
    <t>Poznámka k položce:
analog. kolem nového venk. schodiště</t>
  </si>
  <si>
    <t>572340112</t>
  </si>
  <si>
    <t>Vyspravení krytu komunikací po překopech plochy do 15 m2 asfaltovým betonem ACO (AB) tl 70 mm</t>
  </si>
  <si>
    <t>-374162117</t>
  </si>
  <si>
    <t>599141111</t>
  </si>
  <si>
    <t>Vyplnění spár mezi silničními dílci živičnou zálivkou</t>
  </si>
  <si>
    <t>774638626</t>
  </si>
  <si>
    <t>564851112</t>
  </si>
  <si>
    <t>Podklad ze štěrkodrtě ŠD tl 160 mm</t>
  </si>
  <si>
    <t>-1530997589</t>
  </si>
  <si>
    <t>596211110</t>
  </si>
  <si>
    <t>Kladení zámkové dlažby komunikací pro pěší tl 60 mm skupiny A pl do 50 m2</t>
  </si>
  <si>
    <t>-378330089</t>
  </si>
  <si>
    <t>592453080</t>
  </si>
  <si>
    <t>dlažba BEST-KLASIKO 20 x 10 x 6 cm přírodní</t>
  </si>
  <si>
    <t>1250866072</t>
  </si>
  <si>
    <t>25,42*1,02 'Přepočtené koeficientem množství</t>
  </si>
  <si>
    <t>635321212</t>
  </si>
  <si>
    <t>Násyp pod podlahy z betonového recyklátu se zhutněním</t>
  </si>
  <si>
    <t>902527166</t>
  </si>
  <si>
    <t>61</t>
  </si>
  <si>
    <t>Úprava povrchů vnitřních</t>
  </si>
  <si>
    <t>611325422</t>
  </si>
  <si>
    <t>Oprava vnitřní vápenocementové štukové omítky stropů v rozsahu plochy do 30%</t>
  </si>
  <si>
    <t>724687957</t>
  </si>
  <si>
    <t>Poznámka k položce:
předběžně 20%, upravit podle skutečnosti</t>
  </si>
  <si>
    <t>612325422</t>
  </si>
  <si>
    <t>Oprava vnitřní vápenocementové štukové omítky stěn v rozsahu plochy do 30%</t>
  </si>
  <si>
    <t>-754688711</t>
  </si>
  <si>
    <t>612142001</t>
  </si>
  <si>
    <t>Potažení vnitřních stěn sklovláknitým pletivem vtlačeným do tenkovrstvé hmoty</t>
  </si>
  <si>
    <t>-1355747493</t>
  </si>
  <si>
    <t>Poznámka k položce:
upřesnit podle skutečnosti</t>
  </si>
  <si>
    <t>612131102</t>
  </si>
  <si>
    <t>Cementový postřik vnitřních stěn nanášený síťovitě ručně</t>
  </si>
  <si>
    <t>918340489</t>
  </si>
  <si>
    <t>Poznámka k položce:
zazdívky 7,38
nové příčky 32,84</t>
  </si>
  <si>
    <t>612321141</t>
  </si>
  <si>
    <t>Vápenocementová omítka štuková dvouvrstvá vnitřních stěn nanášená ručně</t>
  </si>
  <si>
    <t>-1973916261</t>
  </si>
  <si>
    <t xml:space="preserve">Poznámka k položce:
včetně dodávky a osazení rohových, ukončovacích, dilatačních profilů
zazdívky 7,38
nové příčky 16,42
</t>
  </si>
  <si>
    <t>612321191</t>
  </si>
  <si>
    <t>Příplatek k vápenocementové omítce vnitřních stěn za každých dalších 5 mm tloušťky ručně</t>
  </si>
  <si>
    <t>-1050774363</t>
  </si>
  <si>
    <t>Poznámka k položce:
zazdívky 7,38
nové příčky 16,42</t>
  </si>
  <si>
    <t>619995001</t>
  </si>
  <si>
    <t>Začištění omítek kolem oken, dveří, podlah nebo obkladů</t>
  </si>
  <si>
    <t>-434275305</t>
  </si>
  <si>
    <t xml:space="preserve">Poznámka k položce:
kolem nových zárubní v místnostech bez nových/oprav omítek </t>
  </si>
  <si>
    <t>62</t>
  </si>
  <si>
    <t>Úprava povrchů vnějších</t>
  </si>
  <si>
    <t>622131102</t>
  </si>
  <si>
    <t>Cementový postřik vnějších stěn nanášený síťovitě ručně</t>
  </si>
  <si>
    <t>22937201</t>
  </si>
  <si>
    <t>622321111</t>
  </si>
  <si>
    <t>Vápenocementová omítka hrubá jednovrstvá zatřená vnějších stěn nanášená ručně</t>
  </si>
  <si>
    <t>-309142328</t>
  </si>
  <si>
    <t>622332111</t>
  </si>
  <si>
    <t>Škrábaná omítka (břízolitová) vnějších stěn nanášená ručně na omítnutý podklad</t>
  </si>
  <si>
    <t>1935683472</t>
  </si>
  <si>
    <t>Poznámka k položce:
zrnitost a barevný odstín dle stávající fasády</t>
  </si>
  <si>
    <t>64</t>
  </si>
  <si>
    <t>Osazování výplní otvorů</t>
  </si>
  <si>
    <t>642944121</t>
  </si>
  <si>
    <t>Osazování ocelových zárubní dodatečné pl do 2,5 m2</t>
  </si>
  <si>
    <t>-1901878384</t>
  </si>
  <si>
    <t>553311560.1</t>
  </si>
  <si>
    <t>zárubeň ocelová pro běžné zdění H 160 800 L/P (EI-C 30 DP1)</t>
  </si>
  <si>
    <t>2057097166</t>
  </si>
  <si>
    <t>553311580.1</t>
  </si>
  <si>
    <t>zárubeň ocelová pro běžné zdění H 160 900 L/P (EI-C 30 DP1)</t>
  </si>
  <si>
    <t>1917392509</t>
  </si>
  <si>
    <t>553311580</t>
  </si>
  <si>
    <t>zárubeň ocelová pro běžné zdění H 160 900 L/P</t>
  </si>
  <si>
    <t>-254542583</t>
  </si>
  <si>
    <t>941211111</t>
  </si>
  <si>
    <t>Montáž lešení řadového rámového lehkého zatížení do 200 kg/m2 š do 0,9 m v do 10 m</t>
  </si>
  <si>
    <t>-881124122</t>
  </si>
  <si>
    <t>941211211</t>
  </si>
  <si>
    <t>Příplatek k lešení řadovému rámovému lehkému š 0,9 m v do 25 m za první a ZKD den použití</t>
  </si>
  <si>
    <t>-6234725</t>
  </si>
  <si>
    <t>20*10 'Přepočtené koeficientem množství</t>
  </si>
  <si>
    <t>941211811</t>
  </si>
  <si>
    <t>Demontáž lešení řadového rámového lehkého zatížení do 200 kg/m2 š do 0,9 m v do 10 m</t>
  </si>
  <si>
    <t>260601429</t>
  </si>
  <si>
    <t>949101111</t>
  </si>
  <si>
    <t>Lešení pomocné pro objekty pozemních staveb s lešeňovou podlahou v do 1,9 m zatížení do 150 kg/m2</t>
  </si>
  <si>
    <t>-793283747</t>
  </si>
  <si>
    <t>1909558480</t>
  </si>
  <si>
    <t>949411121</t>
  </si>
  <si>
    <t>Montáž schodišťových věží trubkových o půdorysné ploše do 15 m2 v do 10 m</t>
  </si>
  <si>
    <t>554421123</t>
  </si>
  <si>
    <t>Poznámka k položce:
analog. lešení ve schodišťovém prostoru</t>
  </si>
  <si>
    <t>949411221</t>
  </si>
  <si>
    <t>Příplatek k schodišťovým věžím trubkovým do 15 m2 v do 20 m za první a ZKD den použití</t>
  </si>
  <si>
    <t>1270115666</t>
  </si>
  <si>
    <t>7*30 'Přepočtené koeficientem množství</t>
  </si>
  <si>
    <t>59</t>
  </si>
  <si>
    <t>949411821</t>
  </si>
  <si>
    <t>Demontáž schodišťových věží trubkových o půdorysné ploše do 15 m2 v do 10 m</t>
  </si>
  <si>
    <t>-320110833</t>
  </si>
  <si>
    <t>95</t>
  </si>
  <si>
    <t>Různé dokončovací konstrukce a práce pozemních staveb</t>
  </si>
  <si>
    <t>60</t>
  </si>
  <si>
    <t>952901111</t>
  </si>
  <si>
    <t>Vyčištění budov bytové a občanské výstavby při výšce podlaží do 4 m</t>
  </si>
  <si>
    <t>503066381</t>
  </si>
  <si>
    <t>953942421</t>
  </si>
  <si>
    <t>Osazování ocelových rámů do 1000x1000 mm bez jejich dodání</t>
  </si>
  <si>
    <t>-1493649684</t>
  </si>
  <si>
    <t>Poznámka k položce:
analog. zazdění skříní rozvaděčů (dodávka viz část Elektro silnoproud)</t>
  </si>
  <si>
    <t>95999xxxx</t>
  </si>
  <si>
    <t>Odvodnění pro vstupní čistící rohož</t>
  </si>
  <si>
    <t>-1247642456</t>
  </si>
  <si>
    <t>63</t>
  </si>
  <si>
    <t>978011141</t>
  </si>
  <si>
    <t>Otlučení vnitřní vápenné nebo vápenocementové omítky stropů v rozsahu do 30 %</t>
  </si>
  <si>
    <t>-200453595</t>
  </si>
  <si>
    <t>978013141</t>
  </si>
  <si>
    <t>Otlučení vnitřní vápenné nebo vápenocementové omítky stěn v rozsahu do 30 %</t>
  </si>
  <si>
    <t>1395236402</t>
  </si>
  <si>
    <t>65</t>
  </si>
  <si>
    <t>1498243963</t>
  </si>
  <si>
    <t>66</t>
  </si>
  <si>
    <t>95929728</t>
  </si>
  <si>
    <t>67</t>
  </si>
  <si>
    <t>-1398026727</t>
  </si>
  <si>
    <t>1,319*24 'Přepočtené koeficientem množství</t>
  </si>
  <si>
    <t>68</t>
  </si>
  <si>
    <t>1924172799</t>
  </si>
  <si>
    <t>Poznámka k položce:
VPC omítka</t>
  </si>
  <si>
    <t>69</t>
  </si>
  <si>
    <t>718574050</t>
  </si>
  <si>
    <t>711</t>
  </si>
  <si>
    <t>Izolace proti vodě, vlhkosti a plynům</t>
  </si>
  <si>
    <t>70</t>
  </si>
  <si>
    <t>711161307</t>
  </si>
  <si>
    <t>Izolace proti zemní vlhkosti stěn foliemi nopovými pro běžné podmínky  tl. 0,5 mm šířky 1,5 m</t>
  </si>
  <si>
    <t>-667091589</t>
  </si>
  <si>
    <t>71</t>
  </si>
  <si>
    <t>998711101</t>
  </si>
  <si>
    <t>Přesun hmot tonážní pro izolace proti vodě, vlhkosti a plynům v objektech výšky do 6 m</t>
  </si>
  <si>
    <t>1927367349</t>
  </si>
  <si>
    <t>763</t>
  </si>
  <si>
    <t>Konstrukce suché výstavby</t>
  </si>
  <si>
    <t>72</t>
  </si>
  <si>
    <t>763121453</t>
  </si>
  <si>
    <t>SDK stěna předsazená tl 100 mm profil CW+UW 75 desky 2xDF 12,5 TI 50 mm EI 45</t>
  </si>
  <si>
    <t>738037014</t>
  </si>
  <si>
    <t>Poznámka k položce:
bez tepelné izolace</t>
  </si>
  <si>
    <t>73</t>
  </si>
  <si>
    <t>763131433</t>
  </si>
  <si>
    <t>SDK podhled deska 1xDF 15 TI 60 mm 50 kg/m3 dvouvrstvá spodní kce profil CD+UD</t>
  </si>
  <si>
    <t>-1535928710</t>
  </si>
  <si>
    <t>74</t>
  </si>
  <si>
    <t>763131511</t>
  </si>
  <si>
    <t>SDK podhled deska 1xA 12,5 bez TI jednovrstvá spodní kce profil CD+UD</t>
  </si>
  <si>
    <t>-1362501036</t>
  </si>
  <si>
    <t>75</t>
  </si>
  <si>
    <t>763131551</t>
  </si>
  <si>
    <t>SDK podhled deska 1xH2 12,5 bez TI jednovrstvá spodní kce profil CD+UD</t>
  </si>
  <si>
    <t>1654860472</t>
  </si>
  <si>
    <t>76</t>
  </si>
  <si>
    <t>763131713</t>
  </si>
  <si>
    <t>SDK podhled napojení na obvodové konstrukce profilem</t>
  </si>
  <si>
    <t>779071990</t>
  </si>
  <si>
    <t>77</t>
  </si>
  <si>
    <t>763164637</t>
  </si>
  <si>
    <t>SDK obklad kovových kcí tvaru U š do 1,2 m desky 2xDF 12,5</t>
  </si>
  <si>
    <t>-259526259</t>
  </si>
  <si>
    <t>Poznámka k položce:
průvlak I č.300 v 1.NP</t>
  </si>
  <si>
    <t>78</t>
  </si>
  <si>
    <t>763164737</t>
  </si>
  <si>
    <t>SDK obklad kovových kcí uzavřeného tvaru š do 1,6 m desky 2xDF 12,5</t>
  </si>
  <si>
    <t>682442055</t>
  </si>
  <si>
    <t>Poznámka k položce:
sloup 2x U č.200 v 1.NP</t>
  </si>
  <si>
    <t>79</t>
  </si>
  <si>
    <t>998763301</t>
  </si>
  <si>
    <t>Přesun hmot tonážní pro sádrokartonové konstrukce v objektech v do 6 m</t>
  </si>
  <si>
    <t>1503775368</t>
  </si>
  <si>
    <t>771</t>
  </si>
  <si>
    <t>Podlahy z dlaždic</t>
  </si>
  <si>
    <t>80</t>
  </si>
  <si>
    <t>771473112</t>
  </si>
  <si>
    <t>Montáž soklíků z dlaždic keramických lepených rovných v do 90 mm</t>
  </si>
  <si>
    <t>1884309614</t>
  </si>
  <si>
    <t>81</t>
  </si>
  <si>
    <t>597001</t>
  </si>
  <si>
    <t>dlažba keramická slinutá</t>
  </si>
  <si>
    <t>149742188</t>
  </si>
  <si>
    <t>Poznámka k položce:
prořez 10%
kalibrovaná, rozměr předběžně 29,8 x 29,8 x 0,9 cm</t>
  </si>
  <si>
    <t>0,46*1,1 'Přepočtené koeficientem množství</t>
  </si>
  <si>
    <t>82</t>
  </si>
  <si>
    <t>771573113</t>
  </si>
  <si>
    <t>Montáž podlah keramických režných hladkých lepených do 12 ks/m2</t>
  </si>
  <si>
    <t>832131941</t>
  </si>
  <si>
    <t>83</t>
  </si>
  <si>
    <t>-206590140</t>
  </si>
  <si>
    <t xml:space="preserve">Poznámka k položce:
prořez 10%
kalibrovaná, rozměr předběžně pro ocenění 29,8 x 29,8 x 0,9 cm
</t>
  </si>
  <si>
    <t>2,63*1,1 'Přepočtené koeficientem množství</t>
  </si>
  <si>
    <t>84</t>
  </si>
  <si>
    <t>771591111</t>
  </si>
  <si>
    <t>Podlahy penetrace podkladu</t>
  </si>
  <si>
    <t>62401222</t>
  </si>
  <si>
    <t>85</t>
  </si>
  <si>
    <t>771591115</t>
  </si>
  <si>
    <t>Podlahy spárování silikonem</t>
  </si>
  <si>
    <t>-60173800</t>
  </si>
  <si>
    <t>86</t>
  </si>
  <si>
    <t>771591185</t>
  </si>
  <si>
    <t>Podlahy řezání keramických dlaždic rovné</t>
  </si>
  <si>
    <t>-1755988881</t>
  </si>
  <si>
    <t>87</t>
  </si>
  <si>
    <t>771990112</t>
  </si>
  <si>
    <t>Vyrovnání podkladu samonivelační stěrkou tl 4 mm pevnosti 30 Mpa</t>
  </si>
  <si>
    <t>-413799958</t>
  </si>
  <si>
    <t>88</t>
  </si>
  <si>
    <t>771990192</t>
  </si>
  <si>
    <t>Příplatek k vyrovnání podkladu dlažby samonivelační stěrkou pevnosti 30 Mpa ZKD 1 mm tloušťky</t>
  </si>
  <si>
    <t>-1765405545</t>
  </si>
  <si>
    <t>2,63*6 'Přepočtené koeficientem množství</t>
  </si>
  <si>
    <t>89</t>
  </si>
  <si>
    <t>998771101</t>
  </si>
  <si>
    <t>Přesun hmot tonážní pro podlahy z dlaždic v objektech v do 6 m</t>
  </si>
  <si>
    <t>1335889261</t>
  </si>
  <si>
    <t>90</t>
  </si>
  <si>
    <t>776111115</t>
  </si>
  <si>
    <t>Broušení podkladu povlakových podlah před litím stěrky</t>
  </si>
  <si>
    <t>-1426704739</t>
  </si>
  <si>
    <t>776111311</t>
  </si>
  <si>
    <t>Vysátí podkladu povlakových podlah</t>
  </si>
  <si>
    <t>1348328314</t>
  </si>
  <si>
    <t>92</t>
  </si>
  <si>
    <t>776121111</t>
  </si>
  <si>
    <t>Vodou ředitelná penetrace savého podkladu povlakových podlah ředěná v poměru 1:3</t>
  </si>
  <si>
    <t>-2060924082</t>
  </si>
  <si>
    <t>31,4*2 'Přepočtené koeficientem množství</t>
  </si>
  <si>
    <t>93</t>
  </si>
  <si>
    <t>776141124</t>
  </si>
  <si>
    <t>Vyrovnání podkladu povlakových podlah stěrkou pevnosti 30 MPa tl 10 mm</t>
  </si>
  <si>
    <t>1533806121</t>
  </si>
  <si>
    <t>776261111</t>
  </si>
  <si>
    <t>Lepení pásů z pryže standardním lepidlem</t>
  </si>
  <si>
    <t>1740646047</t>
  </si>
  <si>
    <t>284001</t>
  </si>
  <si>
    <t>podlahová guma penízková (coin), s atestem na třídu reakce na oheň Bfl – s1</t>
  </si>
  <si>
    <t>-1366576157</t>
  </si>
  <si>
    <t>31,4*1,05 'Přepočtené koeficientem množství</t>
  </si>
  <si>
    <t>-2088775033</t>
  </si>
  <si>
    <t>Poznámka k položce:
mezipodesty</t>
  </si>
  <si>
    <t>-130884248</t>
  </si>
  <si>
    <t>5,762*1,05 'Přepočtené koeficientem množství</t>
  </si>
  <si>
    <t>98</t>
  </si>
  <si>
    <t>776361111</t>
  </si>
  <si>
    <t>Montáž podlahovin z pryže na stupnice šířky do 300 mm</t>
  </si>
  <si>
    <t>65399381</t>
  </si>
  <si>
    <t>99</t>
  </si>
  <si>
    <t>835190319</t>
  </si>
  <si>
    <t>6,864*1,1 'Přepočtené koeficientem množství</t>
  </si>
  <si>
    <t>100</t>
  </si>
  <si>
    <t>998776101</t>
  </si>
  <si>
    <t>Přesun hmot tonážní pro podlahy povlakové v objektech v do 6 m</t>
  </si>
  <si>
    <t>-546821233</t>
  </si>
  <si>
    <t>101</t>
  </si>
  <si>
    <t>783301311</t>
  </si>
  <si>
    <t>Odmaštění zámečnických konstrukcí vodou ředitelným odmašťovačem</t>
  </si>
  <si>
    <t>-174859578</t>
  </si>
  <si>
    <t>Poznámka k položce:
stupnice ocelového schodiště před lepením pryže</t>
  </si>
  <si>
    <t>102</t>
  </si>
  <si>
    <t>-745155319</t>
  </si>
  <si>
    <t>103</t>
  </si>
  <si>
    <t>-800424526</t>
  </si>
  <si>
    <t>Poznámka k položce:
ocel. překlady</t>
  </si>
  <si>
    <t>1,17*2 'Přepočtené koeficientem množství</t>
  </si>
  <si>
    <t>104</t>
  </si>
  <si>
    <t>783314101</t>
  </si>
  <si>
    <t>Základní jednonásobný syntetický nátěr zámečnických konstrukcí</t>
  </si>
  <si>
    <t>368075124</t>
  </si>
  <si>
    <t>Poznámka k položce:
nové ocel. zárubně</t>
  </si>
  <si>
    <t>105</t>
  </si>
  <si>
    <t>783315101</t>
  </si>
  <si>
    <t>Mezinátěr jednonásobný syntetický standardní zámečnických konstrukcí</t>
  </si>
  <si>
    <t>782850930</t>
  </si>
  <si>
    <t>106</t>
  </si>
  <si>
    <t>783317101</t>
  </si>
  <si>
    <t>Krycí jednonásobný syntetický standardní nátěr zámečnických konstrukcí</t>
  </si>
  <si>
    <t>-1081290988</t>
  </si>
  <si>
    <t>Poznámka k položce:
nové ocel. zárubně, RAL dle výběru architekta</t>
  </si>
  <si>
    <t>6,214*2 'Přepočtené koeficientem množství</t>
  </si>
  <si>
    <t>784</t>
  </si>
  <si>
    <t>Dokončovací práce - malby a tapety</t>
  </si>
  <si>
    <t>107</t>
  </si>
  <si>
    <t>784121001</t>
  </si>
  <si>
    <t>Oškrabání malby v místnostech výšky do 3,80 m</t>
  </si>
  <si>
    <t>893110493</t>
  </si>
  <si>
    <t>Poznámka k položce:
stávající neopravované omítky</t>
  </si>
  <si>
    <t>85,8*0,8 'Přepočtené koeficientem množství</t>
  </si>
  <si>
    <t>108</t>
  </si>
  <si>
    <t>784121007</t>
  </si>
  <si>
    <t>Oškrabání malby na schodišti o výšce podlaží do 3,80 m</t>
  </si>
  <si>
    <t>-1256448791</t>
  </si>
  <si>
    <t>84,3*0,8 'Přepočtené koeficientem množství</t>
  </si>
  <si>
    <t>109</t>
  </si>
  <si>
    <t>784121011</t>
  </si>
  <si>
    <t>Rozmývání podkladu po oškrabání malby v místnostech výšky do 3,80 m</t>
  </si>
  <si>
    <t>1642982442</t>
  </si>
  <si>
    <t>110</t>
  </si>
  <si>
    <t>784121017</t>
  </si>
  <si>
    <t>Rozmývání podkladu po oškrabání malby  na schodišti o výšce podlaží do 3,80 m</t>
  </si>
  <si>
    <t>-710735072</t>
  </si>
  <si>
    <t>111</t>
  </si>
  <si>
    <t>784171101</t>
  </si>
  <si>
    <t>Zakrytí vnitřních podlah včetně pozdějšího odkrytí</t>
  </si>
  <si>
    <t>-1907861228</t>
  </si>
  <si>
    <t>112</t>
  </si>
  <si>
    <t>581248420</t>
  </si>
  <si>
    <t>fólie pro malířské potřeby zakrývací, PG 4020-20, 7µ,  4 x 5 m</t>
  </si>
  <si>
    <t>210789615</t>
  </si>
  <si>
    <t>32,92*1,05 'Přepočtené koeficientem množství</t>
  </si>
  <si>
    <t>113</t>
  </si>
  <si>
    <t>784171111</t>
  </si>
  <si>
    <t>Zakrytí vnitřních ploch stěn v místnostech výšky do 3,80 m</t>
  </si>
  <si>
    <t>1617162846</t>
  </si>
  <si>
    <t>114</t>
  </si>
  <si>
    <t>-277291877</t>
  </si>
  <si>
    <t>20,73*1,05 'Přepočtené koeficientem množství</t>
  </si>
  <si>
    <t>115</t>
  </si>
  <si>
    <t>784171127</t>
  </si>
  <si>
    <t>Zakrytí vnitřních ploch konstrukcí nebo prvků na schodišti o výšce podlaží do 3,80 m</t>
  </si>
  <si>
    <t>419054589</t>
  </si>
  <si>
    <t>116</t>
  </si>
  <si>
    <t>1476706324</t>
  </si>
  <si>
    <t>11,22*1,05 'Přepočtené koeficientem množství</t>
  </si>
  <si>
    <t>117</t>
  </si>
  <si>
    <t>784181101</t>
  </si>
  <si>
    <t>Základní akrylátová jednonásobná penetrace podkladu v místnostech výšky do 3,80m</t>
  </si>
  <si>
    <t>-566791507</t>
  </si>
  <si>
    <t>118</t>
  </si>
  <si>
    <t>784181107</t>
  </si>
  <si>
    <t>Základní akrylátová jednonásobná penetrace podkladu na schodišti o výšce podlaží do 3,80 m</t>
  </si>
  <si>
    <t>-1605837966</t>
  </si>
  <si>
    <t>119</t>
  </si>
  <si>
    <t>784221101</t>
  </si>
  <si>
    <t>Dvojnásobné bílé malby  ze směsí za sucha dobře otěruvzdorných v místnostech do 3,80 m</t>
  </si>
  <si>
    <t>308292673</t>
  </si>
  <si>
    <t>120</t>
  </si>
  <si>
    <t>784221107</t>
  </si>
  <si>
    <t>Dvojnásobné bílé malby  ze směsí za sucha dobře otěruvzdorných na schodišti do 3,80 m</t>
  </si>
  <si>
    <t>-912137839</t>
  </si>
  <si>
    <t>121</t>
  </si>
  <si>
    <t>1017319724</t>
  </si>
  <si>
    <t>122</t>
  </si>
  <si>
    <t>-2049672936</t>
  </si>
  <si>
    <t>04 - Nové konstrukce - statická část</t>
  </si>
  <si>
    <t>7679951xx</t>
  </si>
  <si>
    <t xml:space="preserve">Výroba, dodávka a montáž atypických zámečnických konstrukcí </t>
  </si>
  <si>
    <t>-1103657514</t>
  </si>
  <si>
    <t>Poznámka k položce:
rezerva 15%
třída provedení EXC2
včetně pomocného montážního materiálu, lešení apod.</t>
  </si>
  <si>
    <t>130108200</t>
  </si>
  <si>
    <t>ocel profilová UPN, v jakosti 11 375, h=140 mm</t>
  </si>
  <si>
    <t>541418528</t>
  </si>
  <si>
    <t>Poznámka k položce:
Hmotnost: 16,00 kg/m
rezerva 15%
prořez 5%</t>
  </si>
  <si>
    <t>0,545*1,05 'Přepočtené koeficientem množství</t>
  </si>
  <si>
    <t>136112180</t>
  </si>
  <si>
    <t>plech tlustý hladký jakost S 235 JR, 5x1000x2000 mm</t>
  </si>
  <si>
    <t>923804080</t>
  </si>
  <si>
    <t>Poznámka k položce:
Hmotnost 80 kg/kus
rezerva 15%
prořez 5%</t>
  </si>
  <si>
    <t>1,006*1,05 'Přepočtené koeficientem množství</t>
  </si>
  <si>
    <t>548001</t>
  </si>
  <si>
    <t>chemické kotvy, spojovací materiál</t>
  </si>
  <si>
    <t>soub</t>
  </si>
  <si>
    <t>-939818169</t>
  </si>
  <si>
    <t>998767101</t>
  </si>
  <si>
    <t>Přesun hmot tonážní pro zámečnické konstrukce v objektech v do 6 m</t>
  </si>
  <si>
    <t>1932361431</t>
  </si>
  <si>
    <t>78330xxxx</t>
  </si>
  <si>
    <t>Příprava povrchu pod nátěrový systém, stupeň SA2</t>
  </si>
  <si>
    <t>215857439</t>
  </si>
  <si>
    <t xml:space="preserve">Poznámka k položce:
plocha bez povrchu stupňů a mezipodest </t>
  </si>
  <si>
    <t>78337xxxx</t>
  </si>
  <si>
    <t>Ochranný nátěrový systém pro stupeň agresivity prostředí C2</t>
  </si>
  <si>
    <t>1153340735</t>
  </si>
  <si>
    <t>-305293982</t>
  </si>
  <si>
    <t>Poznámka k položce:
stavební přípomoce
předběžně, upřesnit podle skutečnosti</t>
  </si>
  <si>
    <t>727661953</t>
  </si>
  <si>
    <t>HZS1341</t>
  </si>
  <si>
    <t>Hodinová zúčtovací sazba lešenář</t>
  </si>
  <si>
    <t>818402102</t>
  </si>
  <si>
    <t>05 - Výrobky PSV</t>
  </si>
  <si>
    <t>VO - Výplně otvorů</t>
  </si>
  <si>
    <t xml:space="preserve">    766 - Konstrukce truhlářské</t>
  </si>
  <si>
    <t>ZV - Zámečnické výrobky</t>
  </si>
  <si>
    <t>VO</t>
  </si>
  <si>
    <t>Výplně otvorů</t>
  </si>
  <si>
    <t>766</t>
  </si>
  <si>
    <t>Konstrukce truhlářské</t>
  </si>
  <si>
    <t>766660001</t>
  </si>
  <si>
    <t>Montáž dveřních křídel otvíravých 1křídlových š do 0,8 m do ocelové zárubně</t>
  </si>
  <si>
    <t>644929802</t>
  </si>
  <si>
    <t>549001</t>
  </si>
  <si>
    <t>dveřní kování klika-klika</t>
  </si>
  <si>
    <t>823731701</t>
  </si>
  <si>
    <t>Poznámka k položce:
provedení viz popis v TZ a Tabulce dveří
pro DV/03</t>
  </si>
  <si>
    <t>611003</t>
  </si>
  <si>
    <t>dveře vnitřní hladké plné 1kř 800 x 1970 mm otevíravé, ozn. DV/03</t>
  </si>
  <si>
    <t>1009480024</t>
  </si>
  <si>
    <t>Poznámka k položce:
provedení viz popis v TZ a Tabulce dveří
včetně závěsů, zámku, těsnění apod.</t>
  </si>
  <si>
    <t>766660021</t>
  </si>
  <si>
    <t>Montáž dveřních křídel otvíravých 1křídlových š do 0,8 m požárních do ocelové zárubně</t>
  </si>
  <si>
    <t>-2081140492</t>
  </si>
  <si>
    <t xml:space="preserve">Poznámka k položce:
provedení viz popis v TZ a Tabulce dveří
včetně závěsů, kování, zámku, těsnění apod.
</t>
  </si>
  <si>
    <t>1079061786</t>
  </si>
  <si>
    <t xml:space="preserve">Poznámka k položce:
provedení viz popis v TZ a Tabulce dveří
pro DV/01 </t>
  </si>
  <si>
    <t>611001</t>
  </si>
  <si>
    <t>dveře vnitřní hladké plné 1kř 800 x 1970 mm otevíravé (EI 30 DP1-C), ozn. DV/01</t>
  </si>
  <si>
    <t>-215346903</t>
  </si>
  <si>
    <t>766660022</t>
  </si>
  <si>
    <t>Montáž dveřních křídel otvíravých 1křídlových š přes 0,8 m požárních do ocelové zárubně</t>
  </si>
  <si>
    <t>-173068966</t>
  </si>
  <si>
    <t>-1606057457</t>
  </si>
  <si>
    <t>Poznámka k položce:
provedení viz popis v TZ a Tabulce dveří
pro DV/02</t>
  </si>
  <si>
    <t>611002</t>
  </si>
  <si>
    <t>dveře vnitřní hladké plné 1kř 900 x 1970 mm otevíravé (EI 30 DP1-C), ozn. DV/02</t>
  </si>
  <si>
    <t>-1163755636</t>
  </si>
  <si>
    <t>766660717</t>
  </si>
  <si>
    <t>Montáž dveřních křídel samozavírače na ocelovou zárubeň</t>
  </si>
  <si>
    <t>913806637</t>
  </si>
  <si>
    <t>549002</t>
  </si>
  <si>
    <t>samozavírač</t>
  </si>
  <si>
    <t>1989523585</t>
  </si>
  <si>
    <t>Poznámka k položce:
provedení viz popis v TZ a Tabulce dveří
pro DV/01, DV/02</t>
  </si>
  <si>
    <t>766663915</t>
  </si>
  <si>
    <t>Oprava dveřních křídel seříznutí křídla</t>
  </si>
  <si>
    <t>1574743314</t>
  </si>
  <si>
    <t>Poznámka k položce:
DV/03</t>
  </si>
  <si>
    <t>998766101</t>
  </si>
  <si>
    <t>Přesun hmot tonážní pro konstrukce truhlářské v objektech v do 6 m</t>
  </si>
  <si>
    <t>751217450</t>
  </si>
  <si>
    <t>767640222</t>
  </si>
  <si>
    <t>Montáž dveří ocelových vchodových dvoukřídlových s nadsvětlíkem</t>
  </si>
  <si>
    <t>-1529613941</t>
  </si>
  <si>
    <t>553001</t>
  </si>
  <si>
    <t>vchodové dveře prosklené 2kř 1500 x 2450 mm s nadsvětlíkem otevíravé, ozn. DV/04</t>
  </si>
  <si>
    <t>1786725042</t>
  </si>
  <si>
    <t xml:space="preserve">Poznámka k položce:
provedení viz popis v TZ a Tabulce dveří
včetně kování klika-klika, závěsů, zámku, těsnění, prahové lišty, madel, připojovacích fólií apod.
</t>
  </si>
  <si>
    <t>767649191</t>
  </si>
  <si>
    <t>Montáž dveří - samozavírače hydraulického</t>
  </si>
  <si>
    <t>1331229412</t>
  </si>
  <si>
    <t>-305510197</t>
  </si>
  <si>
    <t>Poznámka k položce:
provedení viz popis v TZ a Tabulce dveří
pro DV/04</t>
  </si>
  <si>
    <t>767649193</t>
  </si>
  <si>
    <t>Montáž dveří - stavěče křídel</t>
  </si>
  <si>
    <t>-530452901</t>
  </si>
  <si>
    <t>549163620</t>
  </si>
  <si>
    <t>stavěč dveří K501 lak</t>
  </si>
  <si>
    <t>-956520433</t>
  </si>
  <si>
    <t>-2005108307</t>
  </si>
  <si>
    <t>ZV</t>
  </si>
  <si>
    <t>Zámečnické výrobky</t>
  </si>
  <si>
    <t>953961214</t>
  </si>
  <si>
    <t>Kotvy chemickou patronou M 16 hl 125 mm do betonu, ŽB nebo kamene s vyvrtáním otvoru</t>
  </si>
  <si>
    <t>1527016387</t>
  </si>
  <si>
    <t>Poznámka k položce:
pro ZV/01B, ZV/02B, ZV/07B</t>
  </si>
  <si>
    <t>985331212</t>
  </si>
  <si>
    <t>Dodatečné vlepování betonářské výztuže D 10 mm do chemické malty včetně vyvrtání otvoru</t>
  </si>
  <si>
    <t>-1150866951</t>
  </si>
  <si>
    <t>Poznámka k položce:
analog. pro ZV/03B, ZV/06</t>
  </si>
  <si>
    <t>767161111</t>
  </si>
  <si>
    <t>Montáž zábradlí rovného z trubek do zdi hmotnosti do 20 kg</t>
  </si>
  <si>
    <t>1254116739</t>
  </si>
  <si>
    <t>Poznámka k položce:
ZV/03</t>
  </si>
  <si>
    <t>145004</t>
  </si>
  <si>
    <t>madlo z tenkostěnných profilů včetně kotev do zdiva, ozn. ZV/03</t>
  </si>
  <si>
    <t>-1992789582</t>
  </si>
  <si>
    <t>Poznámka k položce:
provedení viz popis v TZ a v.č. ZV/03
žárově zinkované</t>
  </si>
  <si>
    <t>767161123</t>
  </si>
  <si>
    <t>Montáž zábradlí rovného z trubek do ocelové konstrukce hmotnosti do 20 kg</t>
  </si>
  <si>
    <t>673901565</t>
  </si>
  <si>
    <t>Poznámka k položce:
ZV/01</t>
  </si>
  <si>
    <t>145001</t>
  </si>
  <si>
    <t>zábradlí z tenkostěnných profilů, ozn. ZV/01</t>
  </si>
  <si>
    <t>1066351048</t>
  </si>
  <si>
    <t>Poznámka k položce:
provedení viz popis v TZ a v.č. ZV/01
žárově zinkované</t>
  </si>
  <si>
    <t>78275668</t>
  </si>
  <si>
    <t>Poznámka k položce:
ZV/02</t>
  </si>
  <si>
    <t>145003</t>
  </si>
  <si>
    <t>zábradlí z tenkostěnných profilů, ozn. ZV/02</t>
  </si>
  <si>
    <t>1176579876</t>
  </si>
  <si>
    <t>Poznámka k položce:
provedení viz popis v TZ a v.č. ZV/02
žárově zinkované</t>
  </si>
  <si>
    <t>1808873106</t>
  </si>
  <si>
    <t>Poznámka k položce:
ZV/07</t>
  </si>
  <si>
    <t>145008</t>
  </si>
  <si>
    <t>zábradlí z tenkostěnných profilů, ozn. ZV/07</t>
  </si>
  <si>
    <t>1888446845</t>
  </si>
  <si>
    <t>Poznámka k položce:
provedení viz popis v TZ a v.č. ZV/07
žárově zinkované</t>
  </si>
  <si>
    <t>767220110</t>
  </si>
  <si>
    <t>Montáž zábradlí schodišťového hmotnosti do 15 kg z trubek do zdi</t>
  </si>
  <si>
    <t>1797520256</t>
  </si>
  <si>
    <t>Poznámka k položce:
ZV/06</t>
  </si>
  <si>
    <t>145007</t>
  </si>
  <si>
    <t>madlo z tenkostěnných profilů včetně kotev do zdiva, ozn. ZV/06</t>
  </si>
  <si>
    <t>-2127180630</t>
  </si>
  <si>
    <t xml:space="preserve">Poznámka k položce:
provedení viz popis v TZ a v.č. ZV/06
ochranný nátěr pro stupeň korozní agresivity C2 </t>
  </si>
  <si>
    <t>767220220</t>
  </si>
  <si>
    <t>Montáž zábradlí schodiště z trubek na ocelovou konstrukci hmotnosti do 25 kg</t>
  </si>
  <si>
    <t>1911377044</t>
  </si>
  <si>
    <t>Poznámka k položce:
ZV/05</t>
  </si>
  <si>
    <t>145005</t>
  </si>
  <si>
    <t>zábradlí z pásoviny a tenkostěnných profilů, ozn. ZV/05</t>
  </si>
  <si>
    <t>-1338241789</t>
  </si>
  <si>
    <t xml:space="preserve">Poznámka k položce:
provedení viz popis v TZ a v.č. ZV/05
ochranný nátěr pro stupeň korozní agresivity C2 </t>
  </si>
  <si>
    <t>932680767</t>
  </si>
  <si>
    <t>145006</t>
  </si>
  <si>
    <t>zábradlí z pásoviny a tenkostěnných profilů, ozn. ZV/06</t>
  </si>
  <si>
    <t>-764007603</t>
  </si>
  <si>
    <t>767531111</t>
  </si>
  <si>
    <t>Montáž vstupních kovových nebo plastových rohoží čistících zón</t>
  </si>
  <si>
    <t>-179920526</t>
  </si>
  <si>
    <t>Poznámka k položce:
ZV/04</t>
  </si>
  <si>
    <t>697001</t>
  </si>
  <si>
    <t>vstupní rohož z houževnaté pryže tl. 12,5 mm</t>
  </si>
  <si>
    <t>1411015330</t>
  </si>
  <si>
    <t>Poznámka k položce:
provedení viz popis v TZ a v.č. ZV/04</t>
  </si>
  <si>
    <t>767531121</t>
  </si>
  <si>
    <t>Osazení zapuštěného rámu z L profilů k čistícím rohožím</t>
  </si>
  <si>
    <t>-536099194</t>
  </si>
  <si>
    <t>697002</t>
  </si>
  <si>
    <t>rám z hliníkového profilu L 15/30/2 mm</t>
  </si>
  <si>
    <t>1934750511</t>
  </si>
  <si>
    <t>767995111</t>
  </si>
  <si>
    <t>Montáž atypických zámečnických konstrukcí hmotnosti do 5 kg</t>
  </si>
  <si>
    <t>1348542496</t>
  </si>
  <si>
    <t xml:space="preserve">Poznámka k položce:
ZV/01B, ZV/02B
</t>
  </si>
  <si>
    <t>145002</t>
  </si>
  <si>
    <t>kotevní deska 1, ozn. ZV/01B, ZV/02B, ZV/07B</t>
  </si>
  <si>
    <t>1899919527</t>
  </si>
  <si>
    <t>Poznámka k položce:
provedení viz popis v TZ a v.č. ZV/01B, ZV/02B, ZV/07B
žárově zinkované</t>
  </si>
  <si>
    <t>998767201</t>
  </si>
  <si>
    <t>Přesun hmot procentní pro zámečnické konstrukce v objektech v do 6 m</t>
  </si>
  <si>
    <t>%</t>
  </si>
  <si>
    <t>938564468</t>
  </si>
  <si>
    <t>06 - Elektro - silnoproud</t>
  </si>
  <si>
    <t>D1 - Svítidla včetně zdrojů, poplatku za recyklaci a montáže</t>
  </si>
  <si>
    <t>D2 - Elektroinstalace materiál a montáže</t>
  </si>
  <si>
    <t>D3 - Elektroměrový rozvaděč (10kA)</t>
  </si>
  <si>
    <t>D4 - Hlavní rozvaděč (10kA)</t>
  </si>
  <si>
    <t>D5 - Rozvaděč pro 1.NP (10kA)</t>
  </si>
  <si>
    <t>D6 - Ostatní</t>
  </si>
  <si>
    <t>D1</t>
  </si>
  <si>
    <t>Svítidla včetně zdrojů, poplatku za recyklaci a montáže</t>
  </si>
  <si>
    <t>A1</t>
  </si>
  <si>
    <t>Přisazené svítidlo kombinované</t>
  </si>
  <si>
    <t>ks</t>
  </si>
  <si>
    <t>Poznámka k položce:
Montůra z ocelového bíle lakovaného plechu , kruhový skleněný opálový kryt ve tvaru čočky, světelný zdroj 2x kompaktní zářivka 32W, napájení  230V/50Hz, elektronický předřadník, index krytí - IP20, třída izolace - I.</t>
  </si>
  <si>
    <t>A1N</t>
  </si>
  <si>
    <t xml:space="preserve">Přisazené svítidlo kombinované </t>
  </si>
  <si>
    <t>Poznámka k položce:
Montůra z ocelového bíle lakovaného plechu , kruhový skleněný opálový kryt ve tvaru čočky, světelný zdroj 2x kompaktní zářivka 32W, napájení  230V/50Hz, elektronický předřadník, vestavěný nouzový modul pro autonomní provoz minimálně 1 hodina, index krytí - IP20, třída izolace - I.</t>
  </si>
  <si>
    <t>A2</t>
  </si>
  <si>
    <t>Poznámka k položce:
Montůra z ocelového bíle lakovaného plechu , kruhový skleněný opálový kryt ve tvaru čočky, světelný zdroj 2x kompaktní zářivka 26W, napájení  230V/50Hz, elektronický předřadník, index krytí - IP20, třída izolace - I.</t>
  </si>
  <si>
    <t>A2N</t>
  </si>
  <si>
    <t xml:space="preserve">Poznámka k položce:
Montůra z ocelového bíle lakovaného plechu , kruhový skleněný opálový kryt ve tvaru čočky, světelný zdroj 2x kompaktní zářivka 26W, napájení  230V/50Hz, elektronický předřadník, vestavěný nouzový modul pro autonomní provoz </t>
  </si>
  <si>
    <t>N1</t>
  </si>
  <si>
    <t>Nástěnné nouzové svítidlo s piktogramem směru úniku. Těleso svítidla ze samozhášivého plastu, optický kryt. Autonomnost - 1hod, pozorovací vzdálenost 25m, zdroj 11W/230V/50Hz, index krytí - IP65, výbava - autotest</t>
  </si>
  <si>
    <t>N2</t>
  </si>
  <si>
    <t>Přisazené oboustranné nouzové svítidlo s piktogramy směru úniku. Těleso svítidla ze samozhášivého plastu, optický kryt. Autonomnost - 1hod, pozorovací vzdálenost 25m, zdroj 11W/230V/50Hz, index krytí - IP65, výbava - autotest</t>
  </si>
  <si>
    <t>Pol1</t>
  </si>
  <si>
    <t>Drobný pomocný materiál 3%</t>
  </si>
  <si>
    <t>Pol2</t>
  </si>
  <si>
    <t>Přesun materiálu 5%</t>
  </si>
  <si>
    <t>D2</t>
  </si>
  <si>
    <t>Elektroinstalace materiál a montáže</t>
  </si>
  <si>
    <t>Přístrojová instalační krabice plastová, v provedení pod omítku</t>
  </si>
  <si>
    <t>Rozvodná instalační krabice plastová, samozhášivá, pr. 68 mm, v provedení pod omítku , pro svorkování a odbočování kabelů typu CYKY, se svorkovnicí a víčkem</t>
  </si>
  <si>
    <t>Zásuvka jednonásobná jednofázová s ochranným kolíkem v provedení pod omítku, 16A/230V, barva bílá, krytí IP 40</t>
  </si>
  <si>
    <t>Infrapasivní automatiký spínač 180 stupňů IP44</t>
  </si>
  <si>
    <t>Infrapasivní automatiký spínač 360 stupňů IP44</t>
  </si>
  <si>
    <t>Kabel CYKY 3Cx1,5</t>
  </si>
  <si>
    <t>Kabel CYKY 3Cx2,5</t>
  </si>
  <si>
    <t>Kabel CYKY 5Cx1,5</t>
  </si>
  <si>
    <t>Kabel CYKY 4Bx16</t>
  </si>
  <si>
    <t>Vodič CY6  zelenožlutý</t>
  </si>
  <si>
    <t>Protipožární prostup E60 ve stavební konstrukci včetně certifikace</t>
  </si>
  <si>
    <t>Sádra elektroinstalační</t>
  </si>
  <si>
    <t>kq</t>
  </si>
  <si>
    <t>Izolační páska</t>
  </si>
  <si>
    <t>Svorka na spojování vodičů 2x1-2,5</t>
  </si>
  <si>
    <t>Svorka na spojování vodičů 3x1-2,5</t>
  </si>
  <si>
    <t>Svorka na spojování vodičů 4x1-2,5</t>
  </si>
  <si>
    <t>Hmoždinka HM8 + vrut</t>
  </si>
  <si>
    <t>Vysekání rýhy v cihelných zdech hloubka 3cm šířka do 7cm včetně úklidu sutě</t>
  </si>
  <si>
    <t>Vyplnění a omítnutí rýhy v cihelných zdech hloubka 3cm šířka do 7cm, včetně materiálu</t>
  </si>
  <si>
    <t>Vysekání rýhy v cihelných zdech hloubka 3cm šířka do 3cm včetně úklidu sutě</t>
  </si>
  <si>
    <t>Vyplnění a omítnutí rýhy v cihelných zdech hloubka 3cm šířka do 3cm, včetně materiálu</t>
  </si>
  <si>
    <t>Vyvrtání otvoru do stěny, pro rozvodnou nebo přístrojovou krabici  pr.68mm včetně úklidu sutě</t>
  </si>
  <si>
    <t>Průraz cihelnou zdí 300-500mm včetně úklidu sutě</t>
  </si>
  <si>
    <t>Ukončení drátu do 6mm2</t>
  </si>
  <si>
    <t>Ukončení kabelu do 3x4mm2</t>
  </si>
  <si>
    <t>Ukončení kabelu do 5x4mm2</t>
  </si>
  <si>
    <t>Ukončení kabelu do 4x6mm2</t>
  </si>
  <si>
    <t>Ukončení kabelu do 4x16mm2</t>
  </si>
  <si>
    <t>Montáž rozvodnice do 50kg</t>
  </si>
  <si>
    <t>Vypracování dokumentace skutečného provedení</t>
  </si>
  <si>
    <t>Revize el. zařízení</t>
  </si>
  <si>
    <t>Zkouška a prohlídka rozvodných zařízení</t>
  </si>
  <si>
    <t>Proškolení obsluhy</t>
  </si>
  <si>
    <t>Přesun materiálu</t>
  </si>
  <si>
    <t>D3</t>
  </si>
  <si>
    <t>Elektroměrový rozvaděč (10kA)</t>
  </si>
  <si>
    <t>1.1</t>
  </si>
  <si>
    <t>Oceloplechová zapuštěná elektroměrová rozvodnice s rozměry 600 x 885 x 250 mm, včetně montážní desky se dvěma kříži pro elektroměry a krycími panely. Světle šedá barva, krytí IP30/20. Rozvodnice opatřena protipožární sadou EI 30</t>
  </si>
  <si>
    <t>2.1</t>
  </si>
  <si>
    <t>Jistič jednopólový B2/1</t>
  </si>
  <si>
    <t>3.1</t>
  </si>
  <si>
    <t>Jistič třípólový B63/3</t>
  </si>
  <si>
    <t>4.1</t>
  </si>
  <si>
    <t>Řadová svorka 16 mm2</t>
  </si>
  <si>
    <t>5.1</t>
  </si>
  <si>
    <t>Řadová svorka 2 až 4 mm2</t>
  </si>
  <si>
    <t>6.1</t>
  </si>
  <si>
    <t>Popis přístrojů, svorek a okruhů</t>
  </si>
  <si>
    <t>7.1</t>
  </si>
  <si>
    <t>Drobný pomocný materiál</t>
  </si>
  <si>
    <t>8.1</t>
  </si>
  <si>
    <t>Protokol o kusové zkoušce a kompletnosti rozvaděče</t>
  </si>
  <si>
    <t>9.1</t>
  </si>
  <si>
    <t>Výrobní štítek</t>
  </si>
  <si>
    <t>D4</t>
  </si>
  <si>
    <t>Hlavní rozvaděč (10kA)</t>
  </si>
  <si>
    <t>1.2</t>
  </si>
  <si>
    <t>Oceloplechová zapuštěná rozvodnice s rozměry 600 x 885 x 160 mm, včetně montážní desky s lištami a krycími panely. Světle šedá barva, krytí IP30/20. Rozvodnice opatřena protipožární sadou EI 30</t>
  </si>
  <si>
    <t>2.2</t>
  </si>
  <si>
    <t>Hlavní vypínač třípólový 63A na lištu</t>
  </si>
  <si>
    <t>3.2</t>
  </si>
  <si>
    <t>Kombinovaný svodič přepětí BC TNS 275/12,5</t>
  </si>
  <si>
    <t>4.2</t>
  </si>
  <si>
    <t>5.2</t>
  </si>
  <si>
    <t>Jistič jednopólový B10/1</t>
  </si>
  <si>
    <t>6.2</t>
  </si>
  <si>
    <t>Jistič jednopólový B16/1</t>
  </si>
  <si>
    <t>7.2</t>
  </si>
  <si>
    <t>Jistič jednopólový + proudový chránič 16A/0,03A/B</t>
  </si>
  <si>
    <t>8.2</t>
  </si>
  <si>
    <t>Jistič třípólový C6/3</t>
  </si>
  <si>
    <t>9.2</t>
  </si>
  <si>
    <t>Jistič třípólový B20/3</t>
  </si>
  <si>
    <t>10.1</t>
  </si>
  <si>
    <t>Jistič třípólový B25/3</t>
  </si>
  <si>
    <t>11.1</t>
  </si>
  <si>
    <t>Jistič třípólový B32/3</t>
  </si>
  <si>
    <t>124</t>
  </si>
  <si>
    <t>12.1</t>
  </si>
  <si>
    <t>Stykač 10A/1Z/230V - 4kW</t>
  </si>
  <si>
    <t>126</t>
  </si>
  <si>
    <t>13.1</t>
  </si>
  <si>
    <t>Vypínač na lištu jednopólový 16A/1Z</t>
  </si>
  <si>
    <t>128</t>
  </si>
  <si>
    <t>14.1</t>
  </si>
  <si>
    <t>Lišta propojovací, 3pól/10mm2/1m</t>
  </si>
  <si>
    <t>130</t>
  </si>
  <si>
    <t>15.1</t>
  </si>
  <si>
    <t>132</t>
  </si>
  <si>
    <t>16.1</t>
  </si>
  <si>
    <t>Řadová svorka 6 mm2</t>
  </si>
  <si>
    <t>134</t>
  </si>
  <si>
    <t>17.1</t>
  </si>
  <si>
    <t>136</t>
  </si>
  <si>
    <t>18.1</t>
  </si>
  <si>
    <t>Přídavná nulová sběrna PA</t>
  </si>
  <si>
    <t>138</t>
  </si>
  <si>
    <t>19.1</t>
  </si>
  <si>
    <t>Popis přístrojů a okruhů</t>
  </si>
  <si>
    <t>140</t>
  </si>
  <si>
    <t>16.2</t>
  </si>
  <si>
    <t>Drobný pomocný materiál (vodiče, šrouby ….)</t>
  </si>
  <si>
    <t>142</t>
  </si>
  <si>
    <t>17.2</t>
  </si>
  <si>
    <t>144</t>
  </si>
  <si>
    <t>18.2</t>
  </si>
  <si>
    <t>146</t>
  </si>
  <si>
    <t>D5</t>
  </si>
  <si>
    <t>Rozvaděč pro 1.NP (10kA)</t>
  </si>
  <si>
    <t>1.3</t>
  </si>
  <si>
    <t>Oceloplechová zapuštěná rozvodnice s rozměry 330 x 610 x 160 mm, včetně montážní desky s lištami a krycími panely. Světle šedá barva, krytí IP30/20. Rozvodnice opatřena protipožární sadou EI 30</t>
  </si>
  <si>
    <t>148</t>
  </si>
  <si>
    <t>2.3</t>
  </si>
  <si>
    <t>Hlavní vypínač třípólový 40A na lištu</t>
  </si>
  <si>
    <t>150</t>
  </si>
  <si>
    <t>3.3</t>
  </si>
  <si>
    <t>Svodič přepětí, set 4+0 TNS, třída II (C) 255V, In 20kA</t>
  </si>
  <si>
    <t>152</t>
  </si>
  <si>
    <t>4.3</t>
  </si>
  <si>
    <t>Jistič jednopólový B6/1</t>
  </si>
  <si>
    <t>154</t>
  </si>
  <si>
    <t>5.3</t>
  </si>
  <si>
    <t>156</t>
  </si>
  <si>
    <t>6.3</t>
  </si>
  <si>
    <t>Jistič třípólový B16/3</t>
  </si>
  <si>
    <t>158</t>
  </si>
  <si>
    <t>7.3</t>
  </si>
  <si>
    <t>160</t>
  </si>
  <si>
    <t>8.3</t>
  </si>
  <si>
    <t>162</t>
  </si>
  <si>
    <t>9.3</t>
  </si>
  <si>
    <t>164</t>
  </si>
  <si>
    <t>10.2</t>
  </si>
  <si>
    <t>166</t>
  </si>
  <si>
    <t>11.2</t>
  </si>
  <si>
    <t>168</t>
  </si>
  <si>
    <t>12.2</t>
  </si>
  <si>
    <t>170</t>
  </si>
  <si>
    <t>13.2</t>
  </si>
  <si>
    <t>172</t>
  </si>
  <si>
    <t>D6</t>
  </si>
  <si>
    <t>Ostatní</t>
  </si>
  <si>
    <t>1.4</t>
  </si>
  <si>
    <t>Demontáž a ekologická likvidace stávajících elektroinstalcí</t>
  </si>
  <si>
    <t>-1584506284</t>
  </si>
  <si>
    <t>2.4</t>
  </si>
  <si>
    <t>Dílčí revize el. zařízení</t>
  </si>
  <si>
    <t>-1789834127</t>
  </si>
  <si>
    <t>3.4</t>
  </si>
  <si>
    <t>Vypracování dokumentace skutečného provedení stavby</t>
  </si>
  <si>
    <t>1714263098</t>
  </si>
  <si>
    <t>4.4</t>
  </si>
  <si>
    <t>-961915375</t>
  </si>
  <si>
    <t>5.4</t>
  </si>
  <si>
    <t xml:space="preserve">Proškolení obsluhy </t>
  </si>
  <si>
    <t>2032782045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</si>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</sst>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1" t="s">
        <v>16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26"/>
      <c r="AQ5" s="28"/>
      <c r="BE5" s="309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3" t="s">
        <v>19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26"/>
      <c r="AQ6" s="28"/>
      <c r="BE6" s="310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0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0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0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29</v>
      </c>
      <c r="AO10" s="26"/>
      <c r="AP10" s="26"/>
      <c r="AQ10" s="28"/>
      <c r="BE10" s="310"/>
      <c r="BS10" s="21" t="s">
        <v>8</v>
      </c>
    </row>
    <row r="11" spans="2:71" ht="18.4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31</v>
      </c>
      <c r="AL11" s="26"/>
      <c r="AM11" s="26"/>
      <c r="AN11" s="32" t="s">
        <v>32</v>
      </c>
      <c r="AO11" s="26"/>
      <c r="AP11" s="26"/>
      <c r="AQ11" s="28"/>
      <c r="BE11" s="310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0"/>
      <c r="BS12" s="21" t="s">
        <v>8</v>
      </c>
    </row>
    <row r="13" spans="2:71" ht="14.45" customHeight="1">
      <c r="B13" s="25"/>
      <c r="C13" s="26"/>
      <c r="D13" s="34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34</v>
      </c>
      <c r="AO13" s="26"/>
      <c r="AP13" s="26"/>
      <c r="AQ13" s="28"/>
      <c r="BE13" s="310"/>
      <c r="BS13" s="21" t="s">
        <v>8</v>
      </c>
    </row>
    <row r="14" spans="2:71" ht="13.5">
      <c r="B14" s="25"/>
      <c r="C14" s="26"/>
      <c r="D14" s="26"/>
      <c r="E14" s="314" t="s">
        <v>34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4" t="s">
        <v>31</v>
      </c>
      <c r="AL14" s="26"/>
      <c r="AM14" s="26"/>
      <c r="AN14" s="36" t="s">
        <v>34</v>
      </c>
      <c r="AO14" s="26"/>
      <c r="AP14" s="26"/>
      <c r="AQ14" s="28"/>
      <c r="BE14" s="310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0"/>
      <c r="BS15" s="21" t="s">
        <v>6</v>
      </c>
    </row>
    <row r="16" spans="2:71" ht="14.45" customHeight="1">
      <c r="B16" s="25"/>
      <c r="C16" s="26"/>
      <c r="D16" s="34" t="s">
        <v>35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36</v>
      </c>
      <c r="AO16" s="26"/>
      <c r="AP16" s="26"/>
      <c r="AQ16" s="28"/>
      <c r="BE16" s="310"/>
      <c r="BS16" s="21" t="s">
        <v>6</v>
      </c>
    </row>
    <row r="17" spans="2:71" ht="18.4" customHeight="1">
      <c r="B17" s="25"/>
      <c r="C17" s="26"/>
      <c r="D17" s="26"/>
      <c r="E17" s="32" t="s">
        <v>37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31</v>
      </c>
      <c r="AL17" s="26"/>
      <c r="AM17" s="26"/>
      <c r="AN17" s="32" t="s">
        <v>21</v>
      </c>
      <c r="AO17" s="26"/>
      <c r="AP17" s="26"/>
      <c r="AQ17" s="28"/>
      <c r="BE17" s="310"/>
      <c r="BS17" s="21" t="s">
        <v>38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0"/>
      <c r="BS18" s="21" t="s">
        <v>8</v>
      </c>
    </row>
    <row r="19" spans="2:71" ht="14.45" customHeight="1">
      <c r="B19" s="25"/>
      <c r="C19" s="26"/>
      <c r="D19" s="34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0"/>
      <c r="BS19" s="21" t="s">
        <v>8</v>
      </c>
    </row>
    <row r="20" spans="2:71" ht="156.75" customHeight="1">
      <c r="B20" s="25"/>
      <c r="C20" s="26"/>
      <c r="D20" s="26"/>
      <c r="E20" s="316" t="s">
        <v>40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6"/>
      <c r="AP20" s="26"/>
      <c r="AQ20" s="28"/>
      <c r="BE20" s="310"/>
      <c r="BS20" s="21" t="s">
        <v>38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0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0"/>
    </row>
    <row r="23" spans="2:57" s="1" customFormat="1" ht="25.9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7">
        <f>ROUND(AG51,2)</f>
        <v>0</v>
      </c>
      <c r="AL23" s="318"/>
      <c r="AM23" s="318"/>
      <c r="AN23" s="318"/>
      <c r="AO23" s="318"/>
      <c r="AP23" s="39"/>
      <c r="AQ23" s="42"/>
      <c r="BE23" s="310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0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9" t="s">
        <v>42</v>
      </c>
      <c r="M25" s="319"/>
      <c r="N25" s="319"/>
      <c r="O25" s="319"/>
      <c r="P25" s="39"/>
      <c r="Q25" s="39"/>
      <c r="R25" s="39"/>
      <c r="S25" s="39"/>
      <c r="T25" s="39"/>
      <c r="U25" s="39"/>
      <c r="V25" s="39"/>
      <c r="W25" s="319" t="s">
        <v>43</v>
      </c>
      <c r="X25" s="319"/>
      <c r="Y25" s="319"/>
      <c r="Z25" s="319"/>
      <c r="AA25" s="319"/>
      <c r="AB25" s="319"/>
      <c r="AC25" s="319"/>
      <c r="AD25" s="319"/>
      <c r="AE25" s="319"/>
      <c r="AF25" s="39"/>
      <c r="AG25" s="39"/>
      <c r="AH25" s="39"/>
      <c r="AI25" s="39"/>
      <c r="AJ25" s="39"/>
      <c r="AK25" s="319" t="s">
        <v>44</v>
      </c>
      <c r="AL25" s="319"/>
      <c r="AM25" s="319"/>
      <c r="AN25" s="319"/>
      <c r="AO25" s="319"/>
      <c r="AP25" s="39"/>
      <c r="AQ25" s="42"/>
      <c r="BE25" s="310"/>
    </row>
    <row r="26" spans="2:57" s="2" customFormat="1" ht="14.45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320">
        <v>0.21</v>
      </c>
      <c r="M26" s="321"/>
      <c r="N26" s="321"/>
      <c r="O26" s="321"/>
      <c r="P26" s="45"/>
      <c r="Q26" s="45"/>
      <c r="R26" s="45"/>
      <c r="S26" s="45"/>
      <c r="T26" s="45"/>
      <c r="U26" s="45"/>
      <c r="V26" s="45"/>
      <c r="W26" s="322">
        <f>ROUND(AZ51,2)</f>
        <v>0</v>
      </c>
      <c r="X26" s="321"/>
      <c r="Y26" s="321"/>
      <c r="Z26" s="321"/>
      <c r="AA26" s="321"/>
      <c r="AB26" s="321"/>
      <c r="AC26" s="321"/>
      <c r="AD26" s="321"/>
      <c r="AE26" s="321"/>
      <c r="AF26" s="45"/>
      <c r="AG26" s="45"/>
      <c r="AH26" s="45"/>
      <c r="AI26" s="45"/>
      <c r="AJ26" s="45"/>
      <c r="AK26" s="322">
        <f>ROUND(AV51,2)</f>
        <v>0</v>
      </c>
      <c r="AL26" s="321"/>
      <c r="AM26" s="321"/>
      <c r="AN26" s="321"/>
      <c r="AO26" s="321"/>
      <c r="AP26" s="45"/>
      <c r="AQ26" s="47"/>
      <c r="BE26" s="310"/>
    </row>
    <row r="27" spans="2:57" s="2" customFormat="1" ht="14.45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320">
        <v>0.15</v>
      </c>
      <c r="M27" s="321"/>
      <c r="N27" s="321"/>
      <c r="O27" s="321"/>
      <c r="P27" s="45"/>
      <c r="Q27" s="45"/>
      <c r="R27" s="45"/>
      <c r="S27" s="45"/>
      <c r="T27" s="45"/>
      <c r="U27" s="45"/>
      <c r="V27" s="45"/>
      <c r="W27" s="322">
        <f>ROUND(BA51,2)</f>
        <v>0</v>
      </c>
      <c r="X27" s="321"/>
      <c r="Y27" s="321"/>
      <c r="Z27" s="321"/>
      <c r="AA27" s="321"/>
      <c r="AB27" s="321"/>
      <c r="AC27" s="321"/>
      <c r="AD27" s="321"/>
      <c r="AE27" s="321"/>
      <c r="AF27" s="45"/>
      <c r="AG27" s="45"/>
      <c r="AH27" s="45"/>
      <c r="AI27" s="45"/>
      <c r="AJ27" s="45"/>
      <c r="AK27" s="322">
        <f>ROUND(AW51,2)</f>
        <v>0</v>
      </c>
      <c r="AL27" s="321"/>
      <c r="AM27" s="321"/>
      <c r="AN27" s="321"/>
      <c r="AO27" s="321"/>
      <c r="AP27" s="45"/>
      <c r="AQ27" s="47"/>
      <c r="BE27" s="310"/>
    </row>
    <row r="28" spans="2:57" s="2" customFormat="1" ht="14.45" customHeight="1" hidden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320">
        <v>0.21</v>
      </c>
      <c r="M28" s="321"/>
      <c r="N28" s="321"/>
      <c r="O28" s="321"/>
      <c r="P28" s="45"/>
      <c r="Q28" s="45"/>
      <c r="R28" s="45"/>
      <c r="S28" s="45"/>
      <c r="T28" s="45"/>
      <c r="U28" s="45"/>
      <c r="V28" s="45"/>
      <c r="W28" s="322">
        <f>ROUND(BB51,2)</f>
        <v>0</v>
      </c>
      <c r="X28" s="321"/>
      <c r="Y28" s="321"/>
      <c r="Z28" s="321"/>
      <c r="AA28" s="321"/>
      <c r="AB28" s="321"/>
      <c r="AC28" s="321"/>
      <c r="AD28" s="321"/>
      <c r="AE28" s="321"/>
      <c r="AF28" s="45"/>
      <c r="AG28" s="45"/>
      <c r="AH28" s="45"/>
      <c r="AI28" s="45"/>
      <c r="AJ28" s="45"/>
      <c r="AK28" s="322">
        <v>0</v>
      </c>
      <c r="AL28" s="321"/>
      <c r="AM28" s="321"/>
      <c r="AN28" s="321"/>
      <c r="AO28" s="321"/>
      <c r="AP28" s="45"/>
      <c r="AQ28" s="47"/>
      <c r="BE28" s="310"/>
    </row>
    <row r="29" spans="2:57" s="2" customFormat="1" ht="14.45" customHeight="1" hidden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320">
        <v>0.15</v>
      </c>
      <c r="M29" s="321"/>
      <c r="N29" s="321"/>
      <c r="O29" s="321"/>
      <c r="P29" s="45"/>
      <c r="Q29" s="45"/>
      <c r="R29" s="45"/>
      <c r="S29" s="45"/>
      <c r="T29" s="45"/>
      <c r="U29" s="45"/>
      <c r="V29" s="45"/>
      <c r="W29" s="322">
        <f>ROUND(BC51,2)</f>
        <v>0</v>
      </c>
      <c r="X29" s="321"/>
      <c r="Y29" s="321"/>
      <c r="Z29" s="321"/>
      <c r="AA29" s="321"/>
      <c r="AB29" s="321"/>
      <c r="AC29" s="321"/>
      <c r="AD29" s="321"/>
      <c r="AE29" s="321"/>
      <c r="AF29" s="45"/>
      <c r="AG29" s="45"/>
      <c r="AH29" s="45"/>
      <c r="AI29" s="45"/>
      <c r="AJ29" s="45"/>
      <c r="AK29" s="322">
        <v>0</v>
      </c>
      <c r="AL29" s="321"/>
      <c r="AM29" s="321"/>
      <c r="AN29" s="321"/>
      <c r="AO29" s="321"/>
      <c r="AP29" s="45"/>
      <c r="AQ29" s="47"/>
      <c r="BE29" s="310"/>
    </row>
    <row r="30" spans="2:57" s="2" customFormat="1" ht="14.45" customHeight="1" hidden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320">
        <v>0</v>
      </c>
      <c r="M30" s="321"/>
      <c r="N30" s="321"/>
      <c r="O30" s="321"/>
      <c r="P30" s="45"/>
      <c r="Q30" s="45"/>
      <c r="R30" s="45"/>
      <c r="S30" s="45"/>
      <c r="T30" s="45"/>
      <c r="U30" s="45"/>
      <c r="V30" s="45"/>
      <c r="W30" s="322">
        <f>ROUND(BD51,2)</f>
        <v>0</v>
      </c>
      <c r="X30" s="321"/>
      <c r="Y30" s="321"/>
      <c r="Z30" s="321"/>
      <c r="AA30" s="321"/>
      <c r="AB30" s="321"/>
      <c r="AC30" s="321"/>
      <c r="AD30" s="321"/>
      <c r="AE30" s="321"/>
      <c r="AF30" s="45"/>
      <c r="AG30" s="45"/>
      <c r="AH30" s="45"/>
      <c r="AI30" s="45"/>
      <c r="AJ30" s="45"/>
      <c r="AK30" s="322">
        <v>0</v>
      </c>
      <c r="AL30" s="321"/>
      <c r="AM30" s="321"/>
      <c r="AN30" s="321"/>
      <c r="AO30" s="321"/>
      <c r="AP30" s="45"/>
      <c r="AQ30" s="47"/>
      <c r="BE30" s="310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0"/>
    </row>
    <row r="32" spans="2:57" s="1" customFormat="1" ht="25.9" customHeight="1">
      <c r="B32" s="38"/>
      <c r="C32" s="48"/>
      <c r="D32" s="49" t="s">
        <v>51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52</v>
      </c>
      <c r="U32" s="50"/>
      <c r="V32" s="50"/>
      <c r="W32" s="50"/>
      <c r="X32" s="323" t="s">
        <v>53</v>
      </c>
      <c r="Y32" s="324"/>
      <c r="Z32" s="324"/>
      <c r="AA32" s="324"/>
      <c r="AB32" s="324"/>
      <c r="AC32" s="50"/>
      <c r="AD32" s="50"/>
      <c r="AE32" s="50"/>
      <c r="AF32" s="50"/>
      <c r="AG32" s="50"/>
      <c r="AH32" s="50"/>
      <c r="AI32" s="50"/>
      <c r="AJ32" s="50"/>
      <c r="AK32" s="325">
        <f>SUM(AK23:AK30)</f>
        <v>0</v>
      </c>
      <c r="AL32" s="324"/>
      <c r="AM32" s="324"/>
      <c r="AN32" s="324"/>
      <c r="AO32" s="326"/>
      <c r="AP32" s="48"/>
      <c r="AQ32" s="52"/>
      <c r="BE32" s="310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54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340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7" t="str">
        <f>K6</f>
        <v>Městský fotbalový stadion Turnov - stavební úpravy šatnového objektu</v>
      </c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parc. č. 1839/5, 1839/12 k.ú. Turnov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9" t="str">
        <f>IF(AN8="","",AN8)</f>
        <v>23. 5. 2017</v>
      </c>
      <c r="AN44" s="329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Městská sportovní Turnov s.r.o., J. Palacha 804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35</v>
      </c>
      <c r="AJ46" s="60"/>
      <c r="AK46" s="60"/>
      <c r="AL46" s="60"/>
      <c r="AM46" s="330" t="str">
        <f>IF(E17="","",E17)</f>
        <v>B.B.D. s.r.o., Rokycanova 30, Praha 3</v>
      </c>
      <c r="AN46" s="330"/>
      <c r="AO46" s="330"/>
      <c r="AP46" s="330"/>
      <c r="AQ46" s="60"/>
      <c r="AR46" s="58"/>
      <c r="AS46" s="331" t="s">
        <v>55</v>
      </c>
      <c r="AT46" s="332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33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3"/>
      <c r="AT47" s="334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5"/>
      <c r="AT48" s="336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7" t="s">
        <v>56</v>
      </c>
      <c r="D49" s="338"/>
      <c r="E49" s="338"/>
      <c r="F49" s="338"/>
      <c r="G49" s="338"/>
      <c r="H49" s="76"/>
      <c r="I49" s="339" t="s">
        <v>57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40" t="s">
        <v>58</v>
      </c>
      <c r="AH49" s="338"/>
      <c r="AI49" s="338"/>
      <c r="AJ49" s="338"/>
      <c r="AK49" s="338"/>
      <c r="AL49" s="338"/>
      <c r="AM49" s="338"/>
      <c r="AN49" s="339" t="s">
        <v>59</v>
      </c>
      <c r="AO49" s="338"/>
      <c r="AP49" s="338"/>
      <c r="AQ49" s="77" t="s">
        <v>60</v>
      </c>
      <c r="AR49" s="58"/>
      <c r="AS49" s="78" t="s">
        <v>61</v>
      </c>
      <c r="AT49" s="79" t="s">
        <v>62</v>
      </c>
      <c r="AU49" s="79" t="s">
        <v>63</v>
      </c>
      <c r="AV49" s="79" t="s">
        <v>64</v>
      </c>
      <c r="AW49" s="79" t="s">
        <v>65</v>
      </c>
      <c r="AX49" s="79" t="s">
        <v>66</v>
      </c>
      <c r="AY49" s="79" t="s">
        <v>67</v>
      </c>
      <c r="AZ49" s="79" t="s">
        <v>68</v>
      </c>
      <c r="BA49" s="79" t="s">
        <v>69</v>
      </c>
      <c r="BB49" s="79" t="s">
        <v>70</v>
      </c>
      <c r="BC49" s="79" t="s">
        <v>71</v>
      </c>
      <c r="BD49" s="80" t="s">
        <v>72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4">
        <f>ROUND(SUM(AG52:AG57),2)</f>
        <v>0</v>
      </c>
      <c r="AH51" s="344"/>
      <c r="AI51" s="344"/>
      <c r="AJ51" s="344"/>
      <c r="AK51" s="344"/>
      <c r="AL51" s="344"/>
      <c r="AM51" s="344"/>
      <c r="AN51" s="345">
        <f aca="true" t="shared" si="0" ref="AN51:AN57">SUM(AG51,AT51)</f>
        <v>0</v>
      </c>
      <c r="AO51" s="345"/>
      <c r="AP51" s="345"/>
      <c r="AQ51" s="86" t="s">
        <v>21</v>
      </c>
      <c r="AR51" s="68"/>
      <c r="AS51" s="87">
        <f>ROUND(SUM(AS52:AS57),2)</f>
        <v>0</v>
      </c>
      <c r="AT51" s="88">
        <f aca="true" t="shared" si="1" ref="AT51:AT57">ROUND(SUM(AV51:AW51),2)</f>
        <v>0</v>
      </c>
      <c r="AU51" s="89">
        <f>ROUND(SUM(AU52:AU57),5)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ROUND(SUM(AZ52:AZ57),2)</f>
        <v>0</v>
      </c>
      <c r="BA51" s="88">
        <f>ROUND(SUM(BA52:BA57),2)</f>
        <v>0</v>
      </c>
      <c r="BB51" s="88">
        <f>ROUND(SUM(BB52:BB57),2)</f>
        <v>0</v>
      </c>
      <c r="BC51" s="88">
        <f>ROUND(SUM(BC52:BC57),2)</f>
        <v>0</v>
      </c>
      <c r="BD51" s="90">
        <f>ROUND(SUM(BD52:BD57),2)</f>
        <v>0</v>
      </c>
      <c r="BS51" s="91" t="s">
        <v>74</v>
      </c>
      <c r="BT51" s="91" t="s">
        <v>75</v>
      </c>
      <c r="BU51" s="92" t="s">
        <v>76</v>
      </c>
      <c r="BV51" s="91" t="s">
        <v>77</v>
      </c>
      <c r="BW51" s="91" t="s">
        <v>7</v>
      </c>
      <c r="BX51" s="91" t="s">
        <v>78</v>
      </c>
      <c r="CL51" s="91" t="s">
        <v>21</v>
      </c>
    </row>
    <row r="52" spans="1:91" s="5" customFormat="1" ht="16.5" customHeight="1">
      <c r="A52" s="93" t="s">
        <v>79</v>
      </c>
      <c r="B52" s="94"/>
      <c r="C52" s="95"/>
      <c r="D52" s="343" t="s">
        <v>80</v>
      </c>
      <c r="E52" s="343"/>
      <c r="F52" s="343"/>
      <c r="G52" s="343"/>
      <c r="H52" s="343"/>
      <c r="I52" s="96"/>
      <c r="J52" s="343" t="s">
        <v>81</v>
      </c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1">
        <f>'01 - VRN'!J27</f>
        <v>0</v>
      </c>
      <c r="AH52" s="342"/>
      <c r="AI52" s="342"/>
      <c r="AJ52" s="342"/>
      <c r="AK52" s="342"/>
      <c r="AL52" s="342"/>
      <c r="AM52" s="342"/>
      <c r="AN52" s="341">
        <f t="shared" si="0"/>
        <v>0</v>
      </c>
      <c r="AO52" s="342"/>
      <c r="AP52" s="342"/>
      <c r="AQ52" s="97" t="s">
        <v>82</v>
      </c>
      <c r="AR52" s="98"/>
      <c r="AS52" s="99">
        <v>0</v>
      </c>
      <c r="AT52" s="100">
        <f t="shared" si="1"/>
        <v>0</v>
      </c>
      <c r="AU52" s="101">
        <f>'01 - VRN'!P83</f>
        <v>0</v>
      </c>
      <c r="AV52" s="100">
        <f>'01 - VRN'!J30</f>
        <v>0</v>
      </c>
      <c r="AW52" s="100">
        <f>'01 - VRN'!J31</f>
        <v>0</v>
      </c>
      <c r="AX52" s="100">
        <f>'01 - VRN'!J32</f>
        <v>0</v>
      </c>
      <c r="AY52" s="100">
        <f>'01 - VRN'!J33</f>
        <v>0</v>
      </c>
      <c r="AZ52" s="100">
        <f>'01 - VRN'!F30</f>
        <v>0</v>
      </c>
      <c r="BA52" s="100">
        <f>'01 - VRN'!F31</f>
        <v>0</v>
      </c>
      <c r="BB52" s="100">
        <f>'01 - VRN'!F32</f>
        <v>0</v>
      </c>
      <c r="BC52" s="100">
        <f>'01 - VRN'!F33</f>
        <v>0</v>
      </c>
      <c r="BD52" s="102">
        <f>'01 - VRN'!F34</f>
        <v>0</v>
      </c>
      <c r="BT52" s="103" t="s">
        <v>83</v>
      </c>
      <c r="BV52" s="103" t="s">
        <v>77</v>
      </c>
      <c r="BW52" s="103" t="s">
        <v>84</v>
      </c>
      <c r="BX52" s="103" t="s">
        <v>7</v>
      </c>
      <c r="CL52" s="103" t="s">
        <v>21</v>
      </c>
      <c r="CM52" s="103" t="s">
        <v>85</v>
      </c>
    </row>
    <row r="53" spans="1:91" s="5" customFormat="1" ht="16.5" customHeight="1">
      <c r="A53" s="93" t="s">
        <v>79</v>
      </c>
      <c r="B53" s="94"/>
      <c r="C53" s="95"/>
      <c r="D53" s="343" t="s">
        <v>86</v>
      </c>
      <c r="E53" s="343"/>
      <c r="F53" s="343"/>
      <c r="G53" s="343"/>
      <c r="H53" s="343"/>
      <c r="I53" s="96"/>
      <c r="J53" s="343" t="s">
        <v>87</v>
      </c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1">
        <f>'02 - Bourací práce'!J27</f>
        <v>0</v>
      </c>
      <c r="AH53" s="342"/>
      <c r="AI53" s="342"/>
      <c r="AJ53" s="342"/>
      <c r="AK53" s="342"/>
      <c r="AL53" s="342"/>
      <c r="AM53" s="342"/>
      <c r="AN53" s="341">
        <f t="shared" si="0"/>
        <v>0</v>
      </c>
      <c r="AO53" s="342"/>
      <c r="AP53" s="342"/>
      <c r="AQ53" s="97" t="s">
        <v>88</v>
      </c>
      <c r="AR53" s="98"/>
      <c r="AS53" s="99">
        <v>0</v>
      </c>
      <c r="AT53" s="100">
        <f t="shared" si="1"/>
        <v>0</v>
      </c>
      <c r="AU53" s="101">
        <f>'02 - Bourací práce'!P95</f>
        <v>0</v>
      </c>
      <c r="AV53" s="100">
        <f>'02 - Bourací práce'!J30</f>
        <v>0</v>
      </c>
      <c r="AW53" s="100">
        <f>'02 - Bourací práce'!J31</f>
        <v>0</v>
      </c>
      <c r="AX53" s="100">
        <f>'02 - Bourací práce'!J32</f>
        <v>0</v>
      </c>
      <c r="AY53" s="100">
        <f>'02 - Bourací práce'!J33</f>
        <v>0</v>
      </c>
      <c r="AZ53" s="100">
        <f>'02 - Bourací práce'!F30</f>
        <v>0</v>
      </c>
      <c r="BA53" s="100">
        <f>'02 - Bourací práce'!F31</f>
        <v>0</v>
      </c>
      <c r="BB53" s="100">
        <f>'02 - Bourací práce'!F32</f>
        <v>0</v>
      </c>
      <c r="BC53" s="100">
        <f>'02 - Bourací práce'!F33</f>
        <v>0</v>
      </c>
      <c r="BD53" s="102">
        <f>'02 - Bourací práce'!F34</f>
        <v>0</v>
      </c>
      <c r="BT53" s="103" t="s">
        <v>83</v>
      </c>
      <c r="BV53" s="103" t="s">
        <v>77</v>
      </c>
      <c r="BW53" s="103" t="s">
        <v>89</v>
      </c>
      <c r="BX53" s="103" t="s">
        <v>7</v>
      </c>
      <c r="CL53" s="103" t="s">
        <v>21</v>
      </c>
      <c r="CM53" s="103" t="s">
        <v>85</v>
      </c>
    </row>
    <row r="54" spans="1:91" s="5" customFormat="1" ht="16.5" customHeight="1">
      <c r="A54" s="93" t="s">
        <v>79</v>
      </c>
      <c r="B54" s="94"/>
      <c r="C54" s="95"/>
      <c r="D54" s="343" t="s">
        <v>90</v>
      </c>
      <c r="E54" s="343"/>
      <c r="F54" s="343"/>
      <c r="G54" s="343"/>
      <c r="H54" s="343"/>
      <c r="I54" s="96"/>
      <c r="J54" s="343" t="s">
        <v>91</v>
      </c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1">
        <f>'03 - Nové konstrukce - st...'!J27</f>
        <v>0</v>
      </c>
      <c r="AH54" s="342"/>
      <c r="AI54" s="342"/>
      <c r="AJ54" s="342"/>
      <c r="AK54" s="342"/>
      <c r="AL54" s="342"/>
      <c r="AM54" s="342"/>
      <c r="AN54" s="341">
        <f t="shared" si="0"/>
        <v>0</v>
      </c>
      <c r="AO54" s="342"/>
      <c r="AP54" s="342"/>
      <c r="AQ54" s="97" t="s">
        <v>88</v>
      </c>
      <c r="AR54" s="98"/>
      <c r="AS54" s="99">
        <v>0</v>
      </c>
      <c r="AT54" s="100">
        <f t="shared" si="1"/>
        <v>0</v>
      </c>
      <c r="AU54" s="101">
        <f>'03 - Nové konstrukce - st...'!P101</f>
        <v>0</v>
      </c>
      <c r="AV54" s="100">
        <f>'03 - Nové konstrukce - st...'!J30</f>
        <v>0</v>
      </c>
      <c r="AW54" s="100">
        <f>'03 - Nové konstrukce - st...'!J31</f>
        <v>0</v>
      </c>
      <c r="AX54" s="100">
        <f>'03 - Nové konstrukce - st...'!J32</f>
        <v>0</v>
      </c>
      <c r="AY54" s="100">
        <f>'03 - Nové konstrukce - st...'!J33</f>
        <v>0</v>
      </c>
      <c r="AZ54" s="100">
        <f>'03 - Nové konstrukce - st...'!F30</f>
        <v>0</v>
      </c>
      <c r="BA54" s="100">
        <f>'03 - Nové konstrukce - st...'!F31</f>
        <v>0</v>
      </c>
      <c r="BB54" s="100">
        <f>'03 - Nové konstrukce - st...'!F32</f>
        <v>0</v>
      </c>
      <c r="BC54" s="100">
        <f>'03 - Nové konstrukce - st...'!F33</f>
        <v>0</v>
      </c>
      <c r="BD54" s="102">
        <f>'03 - Nové konstrukce - st...'!F34</f>
        <v>0</v>
      </c>
      <c r="BT54" s="103" t="s">
        <v>83</v>
      </c>
      <c r="BV54" s="103" t="s">
        <v>77</v>
      </c>
      <c r="BW54" s="103" t="s">
        <v>92</v>
      </c>
      <c r="BX54" s="103" t="s">
        <v>7</v>
      </c>
      <c r="CL54" s="103" t="s">
        <v>21</v>
      </c>
      <c r="CM54" s="103" t="s">
        <v>85</v>
      </c>
    </row>
    <row r="55" spans="1:91" s="5" customFormat="1" ht="16.5" customHeight="1">
      <c r="A55" s="93" t="s">
        <v>79</v>
      </c>
      <c r="B55" s="94"/>
      <c r="C55" s="95"/>
      <c r="D55" s="343" t="s">
        <v>93</v>
      </c>
      <c r="E55" s="343"/>
      <c r="F55" s="343"/>
      <c r="G55" s="343"/>
      <c r="H55" s="343"/>
      <c r="I55" s="96"/>
      <c r="J55" s="343" t="s">
        <v>94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1">
        <f>'04 - Nové konstrukce - st...'!J27</f>
        <v>0</v>
      </c>
      <c r="AH55" s="342"/>
      <c r="AI55" s="342"/>
      <c r="AJ55" s="342"/>
      <c r="AK55" s="342"/>
      <c r="AL55" s="342"/>
      <c r="AM55" s="342"/>
      <c r="AN55" s="341">
        <f t="shared" si="0"/>
        <v>0</v>
      </c>
      <c r="AO55" s="342"/>
      <c r="AP55" s="342"/>
      <c r="AQ55" s="97" t="s">
        <v>88</v>
      </c>
      <c r="AR55" s="98"/>
      <c r="AS55" s="99">
        <v>0</v>
      </c>
      <c r="AT55" s="100">
        <f t="shared" si="1"/>
        <v>0</v>
      </c>
      <c r="AU55" s="101">
        <f>'04 - Nové konstrukce - st...'!P81</f>
        <v>0</v>
      </c>
      <c r="AV55" s="100">
        <f>'04 - Nové konstrukce - st...'!J30</f>
        <v>0</v>
      </c>
      <c r="AW55" s="100">
        <f>'04 - Nové konstrukce - st...'!J31</f>
        <v>0</v>
      </c>
      <c r="AX55" s="100">
        <f>'04 - Nové konstrukce - st...'!J32</f>
        <v>0</v>
      </c>
      <c r="AY55" s="100">
        <f>'04 - Nové konstrukce - st...'!J33</f>
        <v>0</v>
      </c>
      <c r="AZ55" s="100">
        <f>'04 - Nové konstrukce - st...'!F30</f>
        <v>0</v>
      </c>
      <c r="BA55" s="100">
        <f>'04 - Nové konstrukce - st...'!F31</f>
        <v>0</v>
      </c>
      <c r="BB55" s="100">
        <f>'04 - Nové konstrukce - st...'!F32</f>
        <v>0</v>
      </c>
      <c r="BC55" s="100">
        <f>'04 - Nové konstrukce - st...'!F33</f>
        <v>0</v>
      </c>
      <c r="BD55" s="102">
        <f>'04 - Nové konstrukce - st...'!F34</f>
        <v>0</v>
      </c>
      <c r="BT55" s="103" t="s">
        <v>83</v>
      </c>
      <c r="BV55" s="103" t="s">
        <v>77</v>
      </c>
      <c r="BW55" s="103" t="s">
        <v>95</v>
      </c>
      <c r="BX55" s="103" t="s">
        <v>7</v>
      </c>
      <c r="CL55" s="103" t="s">
        <v>21</v>
      </c>
      <c r="CM55" s="103" t="s">
        <v>85</v>
      </c>
    </row>
    <row r="56" spans="1:91" s="5" customFormat="1" ht="16.5" customHeight="1">
      <c r="A56" s="93" t="s">
        <v>79</v>
      </c>
      <c r="B56" s="94"/>
      <c r="C56" s="95"/>
      <c r="D56" s="343" t="s">
        <v>96</v>
      </c>
      <c r="E56" s="343"/>
      <c r="F56" s="343"/>
      <c r="G56" s="343"/>
      <c r="H56" s="343"/>
      <c r="I56" s="96"/>
      <c r="J56" s="343" t="s">
        <v>97</v>
      </c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1">
        <f>'05 - Výrobky PSV'!J27</f>
        <v>0</v>
      </c>
      <c r="AH56" s="342"/>
      <c r="AI56" s="342"/>
      <c r="AJ56" s="342"/>
      <c r="AK56" s="342"/>
      <c r="AL56" s="342"/>
      <c r="AM56" s="342"/>
      <c r="AN56" s="341">
        <f t="shared" si="0"/>
        <v>0</v>
      </c>
      <c r="AO56" s="342"/>
      <c r="AP56" s="342"/>
      <c r="AQ56" s="97" t="s">
        <v>88</v>
      </c>
      <c r="AR56" s="98"/>
      <c r="AS56" s="99">
        <v>0</v>
      </c>
      <c r="AT56" s="100">
        <f t="shared" si="1"/>
        <v>0</v>
      </c>
      <c r="AU56" s="101">
        <f>'05 - Výrobky PSV'!P82</f>
        <v>0</v>
      </c>
      <c r="AV56" s="100">
        <f>'05 - Výrobky PSV'!J30</f>
        <v>0</v>
      </c>
      <c r="AW56" s="100">
        <f>'05 - Výrobky PSV'!J31</f>
        <v>0</v>
      </c>
      <c r="AX56" s="100">
        <f>'05 - Výrobky PSV'!J32</f>
        <v>0</v>
      </c>
      <c r="AY56" s="100">
        <f>'05 - Výrobky PSV'!J33</f>
        <v>0</v>
      </c>
      <c r="AZ56" s="100">
        <f>'05 - Výrobky PSV'!F30</f>
        <v>0</v>
      </c>
      <c r="BA56" s="100">
        <f>'05 - Výrobky PSV'!F31</f>
        <v>0</v>
      </c>
      <c r="BB56" s="100">
        <f>'05 - Výrobky PSV'!F32</f>
        <v>0</v>
      </c>
      <c r="BC56" s="100">
        <f>'05 - Výrobky PSV'!F33</f>
        <v>0</v>
      </c>
      <c r="BD56" s="102">
        <f>'05 - Výrobky PSV'!F34</f>
        <v>0</v>
      </c>
      <c r="BT56" s="103" t="s">
        <v>83</v>
      </c>
      <c r="BV56" s="103" t="s">
        <v>77</v>
      </c>
      <c r="BW56" s="103" t="s">
        <v>98</v>
      </c>
      <c r="BX56" s="103" t="s">
        <v>7</v>
      </c>
      <c r="CL56" s="103" t="s">
        <v>21</v>
      </c>
      <c r="CM56" s="103" t="s">
        <v>85</v>
      </c>
    </row>
    <row r="57" spans="1:91" s="5" customFormat="1" ht="16.5" customHeight="1">
      <c r="A57" s="93" t="s">
        <v>79</v>
      </c>
      <c r="B57" s="94"/>
      <c r="C57" s="95"/>
      <c r="D57" s="343" t="s">
        <v>99</v>
      </c>
      <c r="E57" s="343"/>
      <c r="F57" s="343"/>
      <c r="G57" s="343"/>
      <c r="H57" s="343"/>
      <c r="I57" s="96"/>
      <c r="J57" s="343" t="s">
        <v>100</v>
      </c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1">
        <f>'06 - Elektro - silnoproud'!J27</f>
        <v>0</v>
      </c>
      <c r="AH57" s="342"/>
      <c r="AI57" s="342"/>
      <c r="AJ57" s="342"/>
      <c r="AK57" s="342"/>
      <c r="AL57" s="342"/>
      <c r="AM57" s="342"/>
      <c r="AN57" s="341">
        <f t="shared" si="0"/>
        <v>0</v>
      </c>
      <c r="AO57" s="342"/>
      <c r="AP57" s="342"/>
      <c r="AQ57" s="97" t="s">
        <v>88</v>
      </c>
      <c r="AR57" s="98"/>
      <c r="AS57" s="104">
        <v>0</v>
      </c>
      <c r="AT57" s="105">
        <f t="shared" si="1"/>
        <v>0</v>
      </c>
      <c r="AU57" s="106">
        <f>'06 - Elektro - silnoproud'!P82</f>
        <v>0</v>
      </c>
      <c r="AV57" s="105">
        <f>'06 - Elektro - silnoproud'!J30</f>
        <v>0</v>
      </c>
      <c r="AW57" s="105">
        <f>'06 - Elektro - silnoproud'!J31</f>
        <v>0</v>
      </c>
      <c r="AX57" s="105">
        <f>'06 - Elektro - silnoproud'!J32</f>
        <v>0</v>
      </c>
      <c r="AY57" s="105">
        <f>'06 - Elektro - silnoproud'!J33</f>
        <v>0</v>
      </c>
      <c r="AZ57" s="105">
        <f>'06 - Elektro - silnoproud'!F30</f>
        <v>0</v>
      </c>
      <c r="BA57" s="105">
        <f>'06 - Elektro - silnoproud'!F31</f>
        <v>0</v>
      </c>
      <c r="BB57" s="105">
        <f>'06 - Elektro - silnoproud'!F32</f>
        <v>0</v>
      </c>
      <c r="BC57" s="105">
        <f>'06 - Elektro - silnoproud'!F33</f>
        <v>0</v>
      </c>
      <c r="BD57" s="107">
        <f>'06 - Elektro - silnoproud'!F34</f>
        <v>0</v>
      </c>
      <c r="BT57" s="103" t="s">
        <v>83</v>
      </c>
      <c r="BV57" s="103" t="s">
        <v>77</v>
      </c>
      <c r="BW57" s="103" t="s">
        <v>101</v>
      </c>
      <c r="BX57" s="103" t="s">
        <v>7</v>
      </c>
      <c r="CL57" s="103" t="s">
        <v>21</v>
      </c>
      <c r="CM57" s="103" t="s">
        <v>85</v>
      </c>
    </row>
    <row r="58" spans="2:44" s="1" customFormat="1" ht="30" customHeight="1">
      <c r="B58" s="38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58"/>
    </row>
    <row r="59" spans="2:44" s="1" customFormat="1" ht="6.95" customHeigh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8"/>
    </row>
  </sheetData>
  <sheetProtection algorithmName="SHA-512" hashValue="AX7zkoF+i/mr+/Cv46IrTebY37l9Xa7P653jSQekvWqhSYwyYOQM8vmALVMtnOGTvGEAWFeVpM+Jf9SkwmNVnw==" saltValue="z4f8Gv9j0WSt2OU00KHibx+BBGr42YGakqye/xWU2d4dLD3FiIqCczuN9sAtEtZgdlTIM0zm6Kirl9UvUvd88w==" spinCount="100000" sheet="1" objects="1" scenarios="1" formatColumns="0" formatRows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VRN'!C2" display="/"/>
    <hyperlink ref="A53" location="'02 - Bourací práce'!C2" display="/"/>
    <hyperlink ref="A54" location="'03 - Nové konstrukce - st...'!C2" display="/"/>
    <hyperlink ref="A55" location="'04 - Nové konstrukce - st...'!C2" display="/"/>
    <hyperlink ref="A56" location="'05 - Výrobky PSV'!C2" display="/"/>
    <hyperlink ref="A57" location="'06 - Elektro - silnoproud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5" t="s">
        <v>103</v>
      </c>
      <c r="H1" s="355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7" t="str">
        <f>'Rekapitulace stavby'!K6</f>
        <v>Městský fotbalový stadion Turnov - stavební úpravy šatnového objektu</v>
      </c>
      <c r="F7" s="348"/>
      <c r="G7" s="348"/>
      <c r="H7" s="348"/>
      <c r="I7" s="114"/>
      <c r="J7" s="26"/>
      <c r="K7" s="28"/>
    </row>
    <row r="8" spans="2:11" s="1" customFormat="1" ht="13.5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9" t="s">
        <v>109</v>
      </c>
      <c r="F9" s="350"/>
      <c r="G9" s="350"/>
      <c r="H9" s="35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23. 5. 2017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39</v>
      </c>
      <c r="E23" s="39"/>
      <c r="F23" s="39"/>
      <c r="G23" s="39"/>
      <c r="H23" s="39"/>
      <c r="I23" s="115"/>
      <c r="J23" s="39"/>
      <c r="K23" s="42"/>
    </row>
    <row r="24" spans="2:11" s="6" customFormat="1" ht="171" customHeight="1">
      <c r="B24" s="118"/>
      <c r="C24" s="119"/>
      <c r="D24" s="119"/>
      <c r="E24" s="316" t="s">
        <v>110</v>
      </c>
      <c r="F24" s="316"/>
      <c r="G24" s="316"/>
      <c r="H24" s="31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ROUND(J83,2)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ROUND(SUM(BE83:BE112),2)</f>
        <v>0</v>
      </c>
      <c r="G30" s="39"/>
      <c r="H30" s="39"/>
      <c r="I30" s="128">
        <v>0.21</v>
      </c>
      <c r="J30" s="127">
        <f>ROUND(ROUND((SUM(BE83:BE112)),2)*I30,2)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ROUND(SUM(BF83:BF112),2)</f>
        <v>0</v>
      </c>
      <c r="G31" s="39"/>
      <c r="H31" s="39"/>
      <c r="I31" s="128">
        <v>0.15</v>
      </c>
      <c r="J31" s="127">
        <f>ROUND(ROUND((SUM(BF83:BF112)),2)*I31,2)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48</v>
      </c>
      <c r="F32" s="127">
        <f>ROUND(SUM(BG83:BG112),2)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49</v>
      </c>
      <c r="F33" s="127">
        <f>ROUND(SUM(BH83:BH112),2)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50</v>
      </c>
      <c r="F34" s="127">
        <f>ROUND(SUM(BI83:BI112),2)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Městský fotbalový stadion Turnov - stavební úpravy šatnového objektu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01 - VRN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parc. č. 1839/5, 1839/12 k.ú. Turnov</v>
      </c>
      <c r="G49" s="39"/>
      <c r="H49" s="39"/>
      <c r="I49" s="116" t="s">
        <v>25</v>
      </c>
      <c r="J49" s="117" t="str">
        <f>IF(J12="","",J12)</f>
        <v>23. 5. 2017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Městská sportovní Turnov s.r.o., J. Palacha 804</v>
      </c>
      <c r="G51" s="39"/>
      <c r="H51" s="39"/>
      <c r="I51" s="116" t="s">
        <v>35</v>
      </c>
      <c r="J51" s="316" t="str">
        <f>E21</f>
        <v>B.B.D. s.r.o., Rokycanova 30, Praha 3</v>
      </c>
      <c r="K51" s="42"/>
    </row>
    <row r="52" spans="2:11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J83</f>
        <v>0</v>
      </c>
      <c r="K56" s="42"/>
      <c r="AU56" s="21" t="s">
        <v>115</v>
      </c>
    </row>
    <row r="57" spans="2:11" s="7" customFormat="1" ht="24.95" customHeight="1">
      <c r="B57" s="146"/>
      <c r="C57" s="147"/>
      <c r="D57" s="148" t="s">
        <v>116</v>
      </c>
      <c r="E57" s="149"/>
      <c r="F57" s="149"/>
      <c r="G57" s="149"/>
      <c r="H57" s="149"/>
      <c r="I57" s="150"/>
      <c r="J57" s="151">
        <f>J84</f>
        <v>0</v>
      </c>
      <c r="K57" s="152"/>
    </row>
    <row r="58" spans="2:11" s="8" customFormat="1" ht="19.9" customHeight="1">
      <c r="B58" s="153"/>
      <c r="C58" s="154"/>
      <c r="D58" s="155" t="s">
        <v>117</v>
      </c>
      <c r="E58" s="156"/>
      <c r="F58" s="156"/>
      <c r="G58" s="156"/>
      <c r="H58" s="156"/>
      <c r="I58" s="157"/>
      <c r="J58" s="158">
        <f>J85</f>
        <v>0</v>
      </c>
      <c r="K58" s="159"/>
    </row>
    <row r="59" spans="2:11" s="8" customFormat="1" ht="19.9" customHeight="1">
      <c r="B59" s="153"/>
      <c r="C59" s="154"/>
      <c r="D59" s="155" t="s">
        <v>118</v>
      </c>
      <c r="E59" s="156"/>
      <c r="F59" s="156"/>
      <c r="G59" s="156"/>
      <c r="H59" s="156"/>
      <c r="I59" s="157"/>
      <c r="J59" s="158">
        <f>J88</f>
        <v>0</v>
      </c>
      <c r="K59" s="159"/>
    </row>
    <row r="60" spans="2:11" s="8" customFormat="1" ht="19.9" customHeight="1">
      <c r="B60" s="153"/>
      <c r="C60" s="154"/>
      <c r="D60" s="155" t="s">
        <v>119</v>
      </c>
      <c r="E60" s="156"/>
      <c r="F60" s="156"/>
      <c r="G60" s="156"/>
      <c r="H60" s="156"/>
      <c r="I60" s="157"/>
      <c r="J60" s="158">
        <f>J96</f>
        <v>0</v>
      </c>
      <c r="K60" s="159"/>
    </row>
    <row r="61" spans="2:11" s="8" customFormat="1" ht="19.9" customHeight="1">
      <c r="B61" s="153"/>
      <c r="C61" s="154"/>
      <c r="D61" s="155" t="s">
        <v>120</v>
      </c>
      <c r="E61" s="156"/>
      <c r="F61" s="156"/>
      <c r="G61" s="156"/>
      <c r="H61" s="156"/>
      <c r="I61" s="157"/>
      <c r="J61" s="158">
        <f>J102</f>
        <v>0</v>
      </c>
      <c r="K61" s="159"/>
    </row>
    <row r="62" spans="2:11" s="8" customFormat="1" ht="19.9" customHeight="1">
      <c r="B62" s="153"/>
      <c r="C62" s="154"/>
      <c r="D62" s="155" t="s">
        <v>121</v>
      </c>
      <c r="E62" s="156"/>
      <c r="F62" s="156"/>
      <c r="G62" s="156"/>
      <c r="H62" s="156"/>
      <c r="I62" s="157"/>
      <c r="J62" s="158">
        <f>J107</f>
        <v>0</v>
      </c>
      <c r="K62" s="159"/>
    </row>
    <row r="63" spans="2:11" s="8" customFormat="1" ht="19.9" customHeight="1">
      <c r="B63" s="153"/>
      <c r="C63" s="154"/>
      <c r="D63" s="155" t="s">
        <v>122</v>
      </c>
      <c r="E63" s="156"/>
      <c r="F63" s="156"/>
      <c r="G63" s="156"/>
      <c r="H63" s="156"/>
      <c r="I63" s="157"/>
      <c r="J63" s="158">
        <f>J111</f>
        <v>0</v>
      </c>
      <c r="K63" s="159"/>
    </row>
    <row r="64" spans="2:11" s="1" customFormat="1" ht="21.75" customHeight="1">
      <c r="B64" s="38"/>
      <c r="C64" s="39"/>
      <c r="D64" s="39"/>
      <c r="E64" s="39"/>
      <c r="F64" s="39"/>
      <c r="G64" s="39"/>
      <c r="H64" s="39"/>
      <c r="I64" s="115"/>
      <c r="J64" s="39"/>
      <c r="K64" s="42"/>
    </row>
    <row r="65" spans="2:11" s="1" customFormat="1" ht="6.95" customHeight="1">
      <c r="B65" s="53"/>
      <c r="C65" s="54"/>
      <c r="D65" s="54"/>
      <c r="E65" s="54"/>
      <c r="F65" s="54"/>
      <c r="G65" s="54"/>
      <c r="H65" s="54"/>
      <c r="I65" s="136"/>
      <c r="J65" s="54"/>
      <c r="K65" s="55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39"/>
      <c r="J69" s="57"/>
      <c r="K69" s="57"/>
      <c r="L69" s="58"/>
    </row>
    <row r="70" spans="2:12" s="1" customFormat="1" ht="36.95" customHeight="1">
      <c r="B70" s="38"/>
      <c r="C70" s="59" t="s">
        <v>123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4.45" customHeight="1">
      <c r="B72" s="38"/>
      <c r="C72" s="62" t="s">
        <v>18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6.5" customHeight="1">
      <c r="B73" s="38"/>
      <c r="C73" s="60"/>
      <c r="D73" s="60"/>
      <c r="E73" s="352" t="str">
        <f>E7</f>
        <v>Městský fotbalový stadion Turnov - stavební úpravy šatnového objektu</v>
      </c>
      <c r="F73" s="353"/>
      <c r="G73" s="353"/>
      <c r="H73" s="353"/>
      <c r="I73" s="160"/>
      <c r="J73" s="60"/>
      <c r="K73" s="60"/>
      <c r="L73" s="58"/>
    </row>
    <row r="74" spans="2:12" s="1" customFormat="1" ht="14.45" customHeight="1">
      <c r="B74" s="38"/>
      <c r="C74" s="62" t="s">
        <v>108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7.25" customHeight="1">
      <c r="B75" s="38"/>
      <c r="C75" s="60"/>
      <c r="D75" s="60"/>
      <c r="E75" s="327" t="str">
        <f>E9</f>
        <v>01 - VRN</v>
      </c>
      <c r="F75" s="354"/>
      <c r="G75" s="354"/>
      <c r="H75" s="354"/>
      <c r="I75" s="160"/>
      <c r="J75" s="60"/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8" customHeight="1">
      <c r="B77" s="38"/>
      <c r="C77" s="62" t="s">
        <v>23</v>
      </c>
      <c r="D77" s="60"/>
      <c r="E77" s="60"/>
      <c r="F77" s="161" t="str">
        <f>F12</f>
        <v>parc. č. 1839/5, 1839/12 k.ú. Turnov</v>
      </c>
      <c r="G77" s="60"/>
      <c r="H77" s="60"/>
      <c r="I77" s="162" t="s">
        <v>25</v>
      </c>
      <c r="J77" s="70" t="str">
        <f>IF(J12="","",J12)</f>
        <v>23. 5. 2017</v>
      </c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3.5">
      <c r="B79" s="38"/>
      <c r="C79" s="62" t="s">
        <v>27</v>
      </c>
      <c r="D79" s="60"/>
      <c r="E79" s="60"/>
      <c r="F79" s="161" t="str">
        <f>E15</f>
        <v>Městská sportovní Turnov s.r.o., J. Palacha 804</v>
      </c>
      <c r="G79" s="60"/>
      <c r="H79" s="60"/>
      <c r="I79" s="162" t="s">
        <v>35</v>
      </c>
      <c r="J79" s="161" t="str">
        <f>E21</f>
        <v>B.B.D. s.r.o., Rokycanova 30, Praha 3</v>
      </c>
      <c r="K79" s="60"/>
      <c r="L79" s="58"/>
    </row>
    <row r="80" spans="2:12" s="1" customFormat="1" ht="14.45" customHeight="1">
      <c r="B80" s="38"/>
      <c r="C80" s="62" t="s">
        <v>33</v>
      </c>
      <c r="D80" s="60"/>
      <c r="E80" s="60"/>
      <c r="F80" s="161" t="str">
        <f>IF(E18="","",E18)</f>
        <v/>
      </c>
      <c r="G80" s="60"/>
      <c r="H80" s="60"/>
      <c r="I80" s="160"/>
      <c r="J80" s="60"/>
      <c r="K80" s="60"/>
      <c r="L80" s="58"/>
    </row>
    <row r="81" spans="2:12" s="1" customFormat="1" ht="10.3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20" s="9" customFormat="1" ht="29.25" customHeight="1">
      <c r="B82" s="163"/>
      <c r="C82" s="164" t="s">
        <v>124</v>
      </c>
      <c r="D82" s="165" t="s">
        <v>60</v>
      </c>
      <c r="E82" s="165" t="s">
        <v>56</v>
      </c>
      <c r="F82" s="165" t="s">
        <v>125</v>
      </c>
      <c r="G82" s="165" t="s">
        <v>126</v>
      </c>
      <c r="H82" s="165" t="s">
        <v>127</v>
      </c>
      <c r="I82" s="166" t="s">
        <v>128</v>
      </c>
      <c r="J82" s="165" t="s">
        <v>113</v>
      </c>
      <c r="K82" s="167" t="s">
        <v>129</v>
      </c>
      <c r="L82" s="168"/>
      <c r="M82" s="78" t="s">
        <v>130</v>
      </c>
      <c r="N82" s="79" t="s">
        <v>45</v>
      </c>
      <c r="O82" s="79" t="s">
        <v>131</v>
      </c>
      <c r="P82" s="79" t="s">
        <v>132</v>
      </c>
      <c r="Q82" s="79" t="s">
        <v>133</v>
      </c>
      <c r="R82" s="79" t="s">
        <v>134</v>
      </c>
      <c r="S82" s="79" t="s">
        <v>135</v>
      </c>
      <c r="T82" s="80" t="s">
        <v>136</v>
      </c>
    </row>
    <row r="83" spans="2:63" s="1" customFormat="1" ht="29.25" customHeight="1">
      <c r="B83" s="38"/>
      <c r="C83" s="84" t="s">
        <v>114</v>
      </c>
      <c r="D83" s="60"/>
      <c r="E83" s="60"/>
      <c r="F83" s="60"/>
      <c r="G83" s="60"/>
      <c r="H83" s="60"/>
      <c r="I83" s="160"/>
      <c r="J83" s="169">
        <f>BK83</f>
        <v>0</v>
      </c>
      <c r="K83" s="60"/>
      <c r="L83" s="58"/>
      <c r="M83" s="81"/>
      <c r="N83" s="82"/>
      <c r="O83" s="82"/>
      <c r="P83" s="170">
        <f>P84</f>
        <v>0</v>
      </c>
      <c r="Q83" s="82"/>
      <c r="R83" s="170">
        <f>R84</f>
        <v>0</v>
      </c>
      <c r="S83" s="82"/>
      <c r="T83" s="171">
        <f>T84</f>
        <v>0</v>
      </c>
      <c r="AT83" s="21" t="s">
        <v>74</v>
      </c>
      <c r="AU83" s="21" t="s">
        <v>115</v>
      </c>
      <c r="BK83" s="172">
        <f>BK84</f>
        <v>0</v>
      </c>
    </row>
    <row r="84" spans="2:63" s="10" customFormat="1" ht="37.35" customHeight="1">
      <c r="B84" s="173"/>
      <c r="C84" s="174"/>
      <c r="D84" s="175" t="s">
        <v>74</v>
      </c>
      <c r="E84" s="176" t="s">
        <v>81</v>
      </c>
      <c r="F84" s="176" t="s">
        <v>137</v>
      </c>
      <c r="G84" s="174"/>
      <c r="H84" s="174"/>
      <c r="I84" s="177"/>
      <c r="J84" s="178">
        <f>BK84</f>
        <v>0</v>
      </c>
      <c r="K84" s="174"/>
      <c r="L84" s="179"/>
      <c r="M84" s="180"/>
      <c r="N84" s="181"/>
      <c r="O84" s="181"/>
      <c r="P84" s="182">
        <f>P85+P88+P96+P102+P107+P111</f>
        <v>0</v>
      </c>
      <c r="Q84" s="181"/>
      <c r="R84" s="182">
        <f>R85+R88+R96+R102+R107+R111</f>
        <v>0</v>
      </c>
      <c r="S84" s="181"/>
      <c r="T84" s="183">
        <f>T85+T88+T96+T102+T107+T111</f>
        <v>0</v>
      </c>
      <c r="AR84" s="184" t="s">
        <v>138</v>
      </c>
      <c r="AT84" s="185" t="s">
        <v>74</v>
      </c>
      <c r="AU84" s="185" t="s">
        <v>75</v>
      </c>
      <c r="AY84" s="184" t="s">
        <v>139</v>
      </c>
      <c r="BK84" s="186">
        <f>BK85+BK88+BK96+BK102+BK107+BK111</f>
        <v>0</v>
      </c>
    </row>
    <row r="85" spans="2:63" s="10" customFormat="1" ht="19.9" customHeight="1">
      <c r="B85" s="173"/>
      <c r="C85" s="174"/>
      <c r="D85" s="175" t="s">
        <v>74</v>
      </c>
      <c r="E85" s="187" t="s">
        <v>140</v>
      </c>
      <c r="F85" s="187" t="s">
        <v>141</v>
      </c>
      <c r="G85" s="174"/>
      <c r="H85" s="174"/>
      <c r="I85" s="177"/>
      <c r="J85" s="188">
        <f>BK85</f>
        <v>0</v>
      </c>
      <c r="K85" s="174"/>
      <c r="L85" s="179"/>
      <c r="M85" s="180"/>
      <c r="N85" s="181"/>
      <c r="O85" s="181"/>
      <c r="P85" s="182">
        <f>SUM(P86:P87)</f>
        <v>0</v>
      </c>
      <c r="Q85" s="181"/>
      <c r="R85" s="182">
        <f>SUM(R86:R87)</f>
        <v>0</v>
      </c>
      <c r="S85" s="181"/>
      <c r="T85" s="183">
        <f>SUM(T86:T87)</f>
        <v>0</v>
      </c>
      <c r="AR85" s="184" t="s">
        <v>138</v>
      </c>
      <c r="AT85" s="185" t="s">
        <v>74</v>
      </c>
      <c r="AU85" s="185" t="s">
        <v>83</v>
      </c>
      <c r="AY85" s="184" t="s">
        <v>139</v>
      </c>
      <c r="BK85" s="186">
        <f>SUM(BK86:BK87)</f>
        <v>0</v>
      </c>
    </row>
    <row r="86" spans="2:65" s="1" customFormat="1" ht="38.25" customHeight="1">
      <c r="B86" s="38"/>
      <c r="C86" s="189" t="s">
        <v>83</v>
      </c>
      <c r="D86" s="189" t="s">
        <v>142</v>
      </c>
      <c r="E86" s="190" t="s">
        <v>143</v>
      </c>
      <c r="F86" s="191" t="s">
        <v>144</v>
      </c>
      <c r="G86" s="192" t="s">
        <v>145</v>
      </c>
      <c r="H86" s="193">
        <v>1</v>
      </c>
      <c r="I86" s="194"/>
      <c r="J86" s="195">
        <f>ROUND(I86*H86,2)</f>
        <v>0</v>
      </c>
      <c r="K86" s="191" t="s">
        <v>146</v>
      </c>
      <c r="L86" s="58"/>
      <c r="M86" s="196" t="s">
        <v>21</v>
      </c>
      <c r="N86" s="197" t="s">
        <v>46</v>
      </c>
      <c r="O86" s="39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21" t="s">
        <v>147</v>
      </c>
      <c r="AT86" s="21" t="s">
        <v>142</v>
      </c>
      <c r="AU86" s="21" t="s">
        <v>85</v>
      </c>
      <c r="AY86" s="21" t="s">
        <v>139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83</v>
      </c>
      <c r="BK86" s="200">
        <f>ROUND(I86*H86,2)</f>
        <v>0</v>
      </c>
      <c r="BL86" s="21" t="s">
        <v>147</v>
      </c>
      <c r="BM86" s="21" t="s">
        <v>148</v>
      </c>
    </row>
    <row r="87" spans="2:65" s="1" customFormat="1" ht="51" customHeight="1">
      <c r="B87" s="38"/>
      <c r="C87" s="189" t="s">
        <v>85</v>
      </c>
      <c r="D87" s="189" t="s">
        <v>142</v>
      </c>
      <c r="E87" s="190" t="s">
        <v>149</v>
      </c>
      <c r="F87" s="191" t="s">
        <v>150</v>
      </c>
      <c r="G87" s="192" t="s">
        <v>145</v>
      </c>
      <c r="H87" s="193">
        <v>1</v>
      </c>
      <c r="I87" s="194"/>
      <c r="J87" s="195">
        <f>ROUND(I87*H87,2)</f>
        <v>0</v>
      </c>
      <c r="K87" s="191" t="s">
        <v>146</v>
      </c>
      <c r="L87" s="58"/>
      <c r="M87" s="196" t="s">
        <v>21</v>
      </c>
      <c r="N87" s="197" t="s">
        <v>46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147</v>
      </c>
      <c r="AT87" s="21" t="s">
        <v>142</v>
      </c>
      <c r="AU87" s="21" t="s">
        <v>85</v>
      </c>
      <c r="AY87" s="21" t="s">
        <v>139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83</v>
      </c>
      <c r="BK87" s="200">
        <f>ROUND(I87*H87,2)</f>
        <v>0</v>
      </c>
      <c r="BL87" s="21" t="s">
        <v>147</v>
      </c>
      <c r="BM87" s="21" t="s">
        <v>151</v>
      </c>
    </row>
    <row r="88" spans="2:63" s="10" customFormat="1" ht="29.85" customHeight="1">
      <c r="B88" s="173"/>
      <c r="C88" s="174"/>
      <c r="D88" s="175" t="s">
        <v>74</v>
      </c>
      <c r="E88" s="187" t="s">
        <v>152</v>
      </c>
      <c r="F88" s="187" t="s">
        <v>153</v>
      </c>
      <c r="G88" s="174"/>
      <c r="H88" s="174"/>
      <c r="I88" s="177"/>
      <c r="J88" s="188">
        <f>BK88</f>
        <v>0</v>
      </c>
      <c r="K88" s="174"/>
      <c r="L88" s="179"/>
      <c r="M88" s="180"/>
      <c r="N88" s="181"/>
      <c r="O88" s="181"/>
      <c r="P88" s="182">
        <f>SUM(P89:P95)</f>
        <v>0</v>
      </c>
      <c r="Q88" s="181"/>
      <c r="R88" s="182">
        <f>SUM(R89:R95)</f>
        <v>0</v>
      </c>
      <c r="S88" s="181"/>
      <c r="T88" s="183">
        <f>SUM(T89:T95)</f>
        <v>0</v>
      </c>
      <c r="AR88" s="184" t="s">
        <v>138</v>
      </c>
      <c r="AT88" s="185" t="s">
        <v>74</v>
      </c>
      <c r="AU88" s="185" t="s">
        <v>83</v>
      </c>
      <c r="AY88" s="184" t="s">
        <v>139</v>
      </c>
      <c r="BK88" s="186">
        <f>SUM(BK89:BK95)</f>
        <v>0</v>
      </c>
    </row>
    <row r="89" spans="2:65" s="1" customFormat="1" ht="25.5" customHeight="1">
      <c r="B89" s="38"/>
      <c r="C89" s="189" t="s">
        <v>154</v>
      </c>
      <c r="D89" s="189" t="s">
        <v>142</v>
      </c>
      <c r="E89" s="190" t="s">
        <v>155</v>
      </c>
      <c r="F89" s="191" t="s">
        <v>156</v>
      </c>
      <c r="G89" s="192" t="s">
        <v>145</v>
      </c>
      <c r="H89" s="193">
        <v>1</v>
      </c>
      <c r="I89" s="194"/>
      <c r="J89" s="195">
        <f aca="true" t="shared" si="0" ref="J89:J95">ROUND(I89*H89,2)</f>
        <v>0</v>
      </c>
      <c r="K89" s="191" t="s">
        <v>146</v>
      </c>
      <c r="L89" s="58"/>
      <c r="M89" s="196" t="s">
        <v>21</v>
      </c>
      <c r="N89" s="197" t="s">
        <v>46</v>
      </c>
      <c r="O89" s="39"/>
      <c r="P89" s="198">
        <f aca="true" t="shared" si="1" ref="P89:P95">O89*H89</f>
        <v>0</v>
      </c>
      <c r="Q89" s="198">
        <v>0</v>
      </c>
      <c r="R89" s="198">
        <f aca="true" t="shared" si="2" ref="R89:R95">Q89*H89</f>
        <v>0</v>
      </c>
      <c r="S89" s="198">
        <v>0</v>
      </c>
      <c r="T89" s="199">
        <f aca="true" t="shared" si="3" ref="T89:T95">S89*H89</f>
        <v>0</v>
      </c>
      <c r="AR89" s="21" t="s">
        <v>147</v>
      </c>
      <c r="AT89" s="21" t="s">
        <v>142</v>
      </c>
      <c r="AU89" s="21" t="s">
        <v>85</v>
      </c>
      <c r="AY89" s="21" t="s">
        <v>139</v>
      </c>
      <c r="BE89" s="200">
        <f aca="true" t="shared" si="4" ref="BE89:BE95">IF(N89="základní",J89,0)</f>
        <v>0</v>
      </c>
      <c r="BF89" s="200">
        <f aca="true" t="shared" si="5" ref="BF89:BF95">IF(N89="snížená",J89,0)</f>
        <v>0</v>
      </c>
      <c r="BG89" s="200">
        <f aca="true" t="shared" si="6" ref="BG89:BG95">IF(N89="zákl. přenesená",J89,0)</f>
        <v>0</v>
      </c>
      <c r="BH89" s="200">
        <f aca="true" t="shared" si="7" ref="BH89:BH95">IF(N89="sníž. přenesená",J89,0)</f>
        <v>0</v>
      </c>
      <c r="BI89" s="200">
        <f aca="true" t="shared" si="8" ref="BI89:BI95">IF(N89="nulová",J89,0)</f>
        <v>0</v>
      </c>
      <c r="BJ89" s="21" t="s">
        <v>83</v>
      </c>
      <c r="BK89" s="200">
        <f aca="true" t="shared" si="9" ref="BK89:BK95">ROUND(I89*H89,2)</f>
        <v>0</v>
      </c>
      <c r="BL89" s="21" t="s">
        <v>147</v>
      </c>
      <c r="BM89" s="21" t="s">
        <v>157</v>
      </c>
    </row>
    <row r="90" spans="2:65" s="1" customFormat="1" ht="16.5" customHeight="1">
      <c r="B90" s="38"/>
      <c r="C90" s="189" t="s">
        <v>158</v>
      </c>
      <c r="D90" s="189" t="s">
        <v>142</v>
      </c>
      <c r="E90" s="190" t="s">
        <v>159</v>
      </c>
      <c r="F90" s="191" t="s">
        <v>160</v>
      </c>
      <c r="G90" s="192" t="s">
        <v>145</v>
      </c>
      <c r="H90" s="193">
        <v>1</v>
      </c>
      <c r="I90" s="194"/>
      <c r="J90" s="195">
        <f t="shared" si="0"/>
        <v>0</v>
      </c>
      <c r="K90" s="191" t="s">
        <v>146</v>
      </c>
      <c r="L90" s="58"/>
      <c r="M90" s="196" t="s">
        <v>21</v>
      </c>
      <c r="N90" s="197" t="s">
        <v>46</v>
      </c>
      <c r="O90" s="39"/>
      <c r="P90" s="198">
        <f t="shared" si="1"/>
        <v>0</v>
      </c>
      <c r="Q90" s="198">
        <v>0</v>
      </c>
      <c r="R90" s="198">
        <f t="shared" si="2"/>
        <v>0</v>
      </c>
      <c r="S90" s="198">
        <v>0</v>
      </c>
      <c r="T90" s="199">
        <f t="shared" si="3"/>
        <v>0</v>
      </c>
      <c r="AR90" s="21" t="s">
        <v>147</v>
      </c>
      <c r="AT90" s="21" t="s">
        <v>142</v>
      </c>
      <c r="AU90" s="21" t="s">
        <v>85</v>
      </c>
      <c r="AY90" s="21" t="s">
        <v>139</v>
      </c>
      <c r="BE90" s="200">
        <f t="shared" si="4"/>
        <v>0</v>
      </c>
      <c r="BF90" s="200">
        <f t="shared" si="5"/>
        <v>0</v>
      </c>
      <c r="BG90" s="200">
        <f t="shared" si="6"/>
        <v>0</v>
      </c>
      <c r="BH90" s="200">
        <f t="shared" si="7"/>
        <v>0</v>
      </c>
      <c r="BI90" s="200">
        <f t="shared" si="8"/>
        <v>0</v>
      </c>
      <c r="BJ90" s="21" t="s">
        <v>83</v>
      </c>
      <c r="BK90" s="200">
        <f t="shared" si="9"/>
        <v>0</v>
      </c>
      <c r="BL90" s="21" t="s">
        <v>147</v>
      </c>
      <c r="BM90" s="21" t="s">
        <v>161</v>
      </c>
    </row>
    <row r="91" spans="2:65" s="1" customFormat="1" ht="25.5" customHeight="1">
      <c r="B91" s="38"/>
      <c r="C91" s="189" t="s">
        <v>138</v>
      </c>
      <c r="D91" s="189" t="s">
        <v>142</v>
      </c>
      <c r="E91" s="190" t="s">
        <v>162</v>
      </c>
      <c r="F91" s="191" t="s">
        <v>163</v>
      </c>
      <c r="G91" s="192" t="s">
        <v>145</v>
      </c>
      <c r="H91" s="193">
        <v>1</v>
      </c>
      <c r="I91" s="194"/>
      <c r="J91" s="195">
        <f t="shared" si="0"/>
        <v>0</v>
      </c>
      <c r="K91" s="191" t="s">
        <v>146</v>
      </c>
      <c r="L91" s="58"/>
      <c r="M91" s="196" t="s">
        <v>21</v>
      </c>
      <c r="N91" s="197" t="s">
        <v>46</v>
      </c>
      <c r="O91" s="39"/>
      <c r="P91" s="198">
        <f t="shared" si="1"/>
        <v>0</v>
      </c>
      <c r="Q91" s="198">
        <v>0</v>
      </c>
      <c r="R91" s="198">
        <f t="shared" si="2"/>
        <v>0</v>
      </c>
      <c r="S91" s="198">
        <v>0</v>
      </c>
      <c r="T91" s="199">
        <f t="shared" si="3"/>
        <v>0</v>
      </c>
      <c r="AR91" s="21" t="s">
        <v>147</v>
      </c>
      <c r="AT91" s="21" t="s">
        <v>142</v>
      </c>
      <c r="AU91" s="21" t="s">
        <v>85</v>
      </c>
      <c r="AY91" s="21" t="s">
        <v>139</v>
      </c>
      <c r="BE91" s="200">
        <f t="shared" si="4"/>
        <v>0</v>
      </c>
      <c r="BF91" s="200">
        <f t="shared" si="5"/>
        <v>0</v>
      </c>
      <c r="BG91" s="200">
        <f t="shared" si="6"/>
        <v>0</v>
      </c>
      <c r="BH91" s="200">
        <f t="shared" si="7"/>
        <v>0</v>
      </c>
      <c r="BI91" s="200">
        <f t="shared" si="8"/>
        <v>0</v>
      </c>
      <c r="BJ91" s="21" t="s">
        <v>83</v>
      </c>
      <c r="BK91" s="200">
        <f t="shared" si="9"/>
        <v>0</v>
      </c>
      <c r="BL91" s="21" t="s">
        <v>147</v>
      </c>
      <c r="BM91" s="21" t="s">
        <v>164</v>
      </c>
    </row>
    <row r="92" spans="2:65" s="1" customFormat="1" ht="16.5" customHeight="1">
      <c r="B92" s="38"/>
      <c r="C92" s="189" t="s">
        <v>165</v>
      </c>
      <c r="D92" s="189" t="s">
        <v>142</v>
      </c>
      <c r="E92" s="190" t="s">
        <v>166</v>
      </c>
      <c r="F92" s="191" t="s">
        <v>167</v>
      </c>
      <c r="G92" s="192" t="s">
        <v>145</v>
      </c>
      <c r="H92" s="193">
        <v>1</v>
      </c>
      <c r="I92" s="194"/>
      <c r="J92" s="195">
        <f t="shared" si="0"/>
        <v>0</v>
      </c>
      <c r="K92" s="191" t="s">
        <v>146</v>
      </c>
      <c r="L92" s="58"/>
      <c r="M92" s="196" t="s">
        <v>21</v>
      </c>
      <c r="N92" s="197" t="s">
        <v>46</v>
      </c>
      <c r="O92" s="39"/>
      <c r="P92" s="198">
        <f t="shared" si="1"/>
        <v>0</v>
      </c>
      <c r="Q92" s="198">
        <v>0</v>
      </c>
      <c r="R92" s="198">
        <f t="shared" si="2"/>
        <v>0</v>
      </c>
      <c r="S92" s="198">
        <v>0</v>
      </c>
      <c r="T92" s="199">
        <f t="shared" si="3"/>
        <v>0</v>
      </c>
      <c r="AR92" s="21" t="s">
        <v>147</v>
      </c>
      <c r="AT92" s="21" t="s">
        <v>142</v>
      </c>
      <c r="AU92" s="21" t="s">
        <v>85</v>
      </c>
      <c r="AY92" s="21" t="s">
        <v>139</v>
      </c>
      <c r="BE92" s="200">
        <f t="shared" si="4"/>
        <v>0</v>
      </c>
      <c r="BF92" s="200">
        <f t="shared" si="5"/>
        <v>0</v>
      </c>
      <c r="BG92" s="200">
        <f t="shared" si="6"/>
        <v>0</v>
      </c>
      <c r="BH92" s="200">
        <f t="shared" si="7"/>
        <v>0</v>
      </c>
      <c r="BI92" s="200">
        <f t="shared" si="8"/>
        <v>0</v>
      </c>
      <c r="BJ92" s="21" t="s">
        <v>83</v>
      </c>
      <c r="BK92" s="200">
        <f t="shared" si="9"/>
        <v>0</v>
      </c>
      <c r="BL92" s="21" t="s">
        <v>147</v>
      </c>
      <c r="BM92" s="21" t="s">
        <v>168</v>
      </c>
    </row>
    <row r="93" spans="2:65" s="1" customFormat="1" ht="16.5" customHeight="1">
      <c r="B93" s="38"/>
      <c r="C93" s="189" t="s">
        <v>169</v>
      </c>
      <c r="D93" s="189" t="s">
        <v>142</v>
      </c>
      <c r="E93" s="190" t="s">
        <v>170</v>
      </c>
      <c r="F93" s="191" t="s">
        <v>171</v>
      </c>
      <c r="G93" s="192" t="s">
        <v>145</v>
      </c>
      <c r="H93" s="193">
        <v>1</v>
      </c>
      <c r="I93" s="194"/>
      <c r="J93" s="195">
        <f t="shared" si="0"/>
        <v>0</v>
      </c>
      <c r="K93" s="191" t="s">
        <v>146</v>
      </c>
      <c r="L93" s="58"/>
      <c r="M93" s="196" t="s">
        <v>21</v>
      </c>
      <c r="N93" s="197" t="s">
        <v>46</v>
      </c>
      <c r="O93" s="39"/>
      <c r="P93" s="198">
        <f t="shared" si="1"/>
        <v>0</v>
      </c>
      <c r="Q93" s="198">
        <v>0</v>
      </c>
      <c r="R93" s="198">
        <f t="shared" si="2"/>
        <v>0</v>
      </c>
      <c r="S93" s="198">
        <v>0</v>
      </c>
      <c r="T93" s="199">
        <f t="shared" si="3"/>
        <v>0</v>
      </c>
      <c r="AR93" s="21" t="s">
        <v>147</v>
      </c>
      <c r="AT93" s="21" t="s">
        <v>142</v>
      </c>
      <c r="AU93" s="21" t="s">
        <v>85</v>
      </c>
      <c r="AY93" s="21" t="s">
        <v>139</v>
      </c>
      <c r="BE93" s="200">
        <f t="shared" si="4"/>
        <v>0</v>
      </c>
      <c r="BF93" s="200">
        <f t="shared" si="5"/>
        <v>0</v>
      </c>
      <c r="BG93" s="200">
        <f t="shared" si="6"/>
        <v>0</v>
      </c>
      <c r="BH93" s="200">
        <f t="shared" si="7"/>
        <v>0</v>
      </c>
      <c r="BI93" s="200">
        <f t="shared" si="8"/>
        <v>0</v>
      </c>
      <c r="BJ93" s="21" t="s">
        <v>83</v>
      </c>
      <c r="BK93" s="200">
        <f t="shared" si="9"/>
        <v>0</v>
      </c>
      <c r="BL93" s="21" t="s">
        <v>147</v>
      </c>
      <c r="BM93" s="21" t="s">
        <v>172</v>
      </c>
    </row>
    <row r="94" spans="2:65" s="1" customFormat="1" ht="16.5" customHeight="1">
      <c r="B94" s="38"/>
      <c r="C94" s="189" t="s">
        <v>173</v>
      </c>
      <c r="D94" s="189" t="s">
        <v>142</v>
      </c>
      <c r="E94" s="190" t="s">
        <v>174</v>
      </c>
      <c r="F94" s="191" t="s">
        <v>175</v>
      </c>
      <c r="G94" s="192" t="s">
        <v>145</v>
      </c>
      <c r="H94" s="193">
        <v>1</v>
      </c>
      <c r="I94" s="194"/>
      <c r="J94" s="195">
        <f t="shared" si="0"/>
        <v>0</v>
      </c>
      <c r="K94" s="191" t="s">
        <v>146</v>
      </c>
      <c r="L94" s="58"/>
      <c r="M94" s="196" t="s">
        <v>21</v>
      </c>
      <c r="N94" s="197" t="s">
        <v>46</v>
      </c>
      <c r="O94" s="39"/>
      <c r="P94" s="198">
        <f t="shared" si="1"/>
        <v>0</v>
      </c>
      <c r="Q94" s="198">
        <v>0</v>
      </c>
      <c r="R94" s="198">
        <f t="shared" si="2"/>
        <v>0</v>
      </c>
      <c r="S94" s="198">
        <v>0</v>
      </c>
      <c r="T94" s="199">
        <f t="shared" si="3"/>
        <v>0</v>
      </c>
      <c r="AR94" s="21" t="s">
        <v>147</v>
      </c>
      <c r="AT94" s="21" t="s">
        <v>142</v>
      </c>
      <c r="AU94" s="21" t="s">
        <v>85</v>
      </c>
      <c r="AY94" s="21" t="s">
        <v>139</v>
      </c>
      <c r="BE94" s="200">
        <f t="shared" si="4"/>
        <v>0</v>
      </c>
      <c r="BF94" s="200">
        <f t="shared" si="5"/>
        <v>0</v>
      </c>
      <c r="BG94" s="200">
        <f t="shared" si="6"/>
        <v>0</v>
      </c>
      <c r="BH94" s="200">
        <f t="shared" si="7"/>
        <v>0</v>
      </c>
      <c r="BI94" s="200">
        <f t="shared" si="8"/>
        <v>0</v>
      </c>
      <c r="BJ94" s="21" t="s">
        <v>83</v>
      </c>
      <c r="BK94" s="200">
        <f t="shared" si="9"/>
        <v>0</v>
      </c>
      <c r="BL94" s="21" t="s">
        <v>147</v>
      </c>
      <c r="BM94" s="21" t="s">
        <v>176</v>
      </c>
    </row>
    <row r="95" spans="2:65" s="1" customFormat="1" ht="25.5" customHeight="1">
      <c r="B95" s="38"/>
      <c r="C95" s="189" t="s">
        <v>177</v>
      </c>
      <c r="D95" s="189" t="s">
        <v>142</v>
      </c>
      <c r="E95" s="190" t="s">
        <v>178</v>
      </c>
      <c r="F95" s="191" t="s">
        <v>179</v>
      </c>
      <c r="G95" s="192" t="s">
        <v>145</v>
      </c>
      <c r="H95" s="193">
        <v>1</v>
      </c>
      <c r="I95" s="194"/>
      <c r="J95" s="195">
        <f t="shared" si="0"/>
        <v>0</v>
      </c>
      <c r="K95" s="191" t="s">
        <v>146</v>
      </c>
      <c r="L95" s="58"/>
      <c r="M95" s="196" t="s">
        <v>21</v>
      </c>
      <c r="N95" s="197" t="s">
        <v>46</v>
      </c>
      <c r="O95" s="39"/>
      <c r="P95" s="198">
        <f t="shared" si="1"/>
        <v>0</v>
      </c>
      <c r="Q95" s="198">
        <v>0</v>
      </c>
      <c r="R95" s="198">
        <f t="shared" si="2"/>
        <v>0</v>
      </c>
      <c r="S95" s="198">
        <v>0</v>
      </c>
      <c r="T95" s="199">
        <f t="shared" si="3"/>
        <v>0</v>
      </c>
      <c r="AR95" s="21" t="s">
        <v>147</v>
      </c>
      <c r="AT95" s="21" t="s">
        <v>142</v>
      </c>
      <c r="AU95" s="21" t="s">
        <v>85</v>
      </c>
      <c r="AY95" s="21" t="s">
        <v>139</v>
      </c>
      <c r="BE95" s="200">
        <f t="shared" si="4"/>
        <v>0</v>
      </c>
      <c r="BF95" s="200">
        <f t="shared" si="5"/>
        <v>0</v>
      </c>
      <c r="BG95" s="200">
        <f t="shared" si="6"/>
        <v>0</v>
      </c>
      <c r="BH95" s="200">
        <f t="shared" si="7"/>
        <v>0</v>
      </c>
      <c r="BI95" s="200">
        <f t="shared" si="8"/>
        <v>0</v>
      </c>
      <c r="BJ95" s="21" t="s">
        <v>83</v>
      </c>
      <c r="BK95" s="200">
        <f t="shared" si="9"/>
        <v>0</v>
      </c>
      <c r="BL95" s="21" t="s">
        <v>147</v>
      </c>
      <c r="BM95" s="21" t="s">
        <v>180</v>
      </c>
    </row>
    <row r="96" spans="2:63" s="10" customFormat="1" ht="29.85" customHeight="1">
      <c r="B96" s="173"/>
      <c r="C96" s="174"/>
      <c r="D96" s="175" t="s">
        <v>74</v>
      </c>
      <c r="E96" s="187" t="s">
        <v>181</v>
      </c>
      <c r="F96" s="187" t="s">
        <v>182</v>
      </c>
      <c r="G96" s="174"/>
      <c r="H96" s="174"/>
      <c r="I96" s="177"/>
      <c r="J96" s="188">
        <f>BK96</f>
        <v>0</v>
      </c>
      <c r="K96" s="174"/>
      <c r="L96" s="179"/>
      <c r="M96" s="180"/>
      <c r="N96" s="181"/>
      <c r="O96" s="181"/>
      <c r="P96" s="182">
        <f>SUM(P97:P101)</f>
        <v>0</v>
      </c>
      <c r="Q96" s="181"/>
      <c r="R96" s="182">
        <f>SUM(R97:R101)</f>
        <v>0</v>
      </c>
      <c r="S96" s="181"/>
      <c r="T96" s="183">
        <f>SUM(T97:T101)</f>
        <v>0</v>
      </c>
      <c r="AR96" s="184" t="s">
        <v>138</v>
      </c>
      <c r="AT96" s="185" t="s">
        <v>74</v>
      </c>
      <c r="AU96" s="185" t="s">
        <v>83</v>
      </c>
      <c r="AY96" s="184" t="s">
        <v>139</v>
      </c>
      <c r="BK96" s="186">
        <f>SUM(BK97:BK101)</f>
        <v>0</v>
      </c>
    </row>
    <row r="97" spans="2:65" s="1" customFormat="1" ht="16.5" customHeight="1">
      <c r="B97" s="38"/>
      <c r="C97" s="189" t="s">
        <v>183</v>
      </c>
      <c r="D97" s="189" t="s">
        <v>142</v>
      </c>
      <c r="E97" s="190" t="s">
        <v>184</v>
      </c>
      <c r="F97" s="191" t="s">
        <v>185</v>
      </c>
      <c r="G97" s="192" t="s">
        <v>145</v>
      </c>
      <c r="H97" s="193">
        <v>1</v>
      </c>
      <c r="I97" s="194"/>
      <c r="J97" s="195">
        <f>ROUND(I97*H97,2)</f>
        <v>0</v>
      </c>
      <c r="K97" s="191" t="s">
        <v>146</v>
      </c>
      <c r="L97" s="58"/>
      <c r="M97" s="196" t="s">
        <v>21</v>
      </c>
      <c r="N97" s="197" t="s">
        <v>46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147</v>
      </c>
      <c r="AT97" s="21" t="s">
        <v>142</v>
      </c>
      <c r="AU97" s="21" t="s">
        <v>85</v>
      </c>
      <c r="AY97" s="21" t="s">
        <v>139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83</v>
      </c>
      <c r="BK97" s="200">
        <f>ROUND(I97*H97,2)</f>
        <v>0</v>
      </c>
      <c r="BL97" s="21" t="s">
        <v>147</v>
      </c>
      <c r="BM97" s="21" t="s">
        <v>186</v>
      </c>
    </row>
    <row r="98" spans="2:65" s="1" customFormat="1" ht="25.5" customHeight="1">
      <c r="B98" s="38"/>
      <c r="C98" s="189" t="s">
        <v>187</v>
      </c>
      <c r="D98" s="189" t="s">
        <v>142</v>
      </c>
      <c r="E98" s="190" t="s">
        <v>188</v>
      </c>
      <c r="F98" s="191" t="s">
        <v>189</v>
      </c>
      <c r="G98" s="192" t="s">
        <v>145</v>
      </c>
      <c r="H98" s="193">
        <v>1</v>
      </c>
      <c r="I98" s="194"/>
      <c r="J98" s="195">
        <f>ROUND(I98*H98,2)</f>
        <v>0</v>
      </c>
      <c r="K98" s="191" t="s">
        <v>190</v>
      </c>
      <c r="L98" s="58"/>
      <c r="M98" s="196" t="s">
        <v>21</v>
      </c>
      <c r="N98" s="197" t="s">
        <v>46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147</v>
      </c>
      <c r="AT98" s="21" t="s">
        <v>142</v>
      </c>
      <c r="AU98" s="21" t="s">
        <v>85</v>
      </c>
      <c r="AY98" s="21" t="s">
        <v>139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83</v>
      </c>
      <c r="BK98" s="200">
        <f>ROUND(I98*H98,2)</f>
        <v>0</v>
      </c>
      <c r="BL98" s="21" t="s">
        <v>147</v>
      </c>
      <c r="BM98" s="21" t="s">
        <v>191</v>
      </c>
    </row>
    <row r="99" spans="2:65" s="1" customFormat="1" ht="25.5" customHeight="1">
      <c r="B99" s="38"/>
      <c r="C99" s="189" t="s">
        <v>192</v>
      </c>
      <c r="D99" s="189" t="s">
        <v>142</v>
      </c>
      <c r="E99" s="190" t="s">
        <v>193</v>
      </c>
      <c r="F99" s="191" t="s">
        <v>194</v>
      </c>
      <c r="G99" s="192" t="s">
        <v>145</v>
      </c>
      <c r="H99" s="193">
        <v>1</v>
      </c>
      <c r="I99" s="194"/>
      <c r="J99" s="195">
        <f>ROUND(I99*H99,2)</f>
        <v>0</v>
      </c>
      <c r="K99" s="191" t="s">
        <v>146</v>
      </c>
      <c r="L99" s="58"/>
      <c r="M99" s="196" t="s">
        <v>21</v>
      </c>
      <c r="N99" s="197" t="s">
        <v>46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147</v>
      </c>
      <c r="AT99" s="21" t="s">
        <v>142</v>
      </c>
      <c r="AU99" s="21" t="s">
        <v>85</v>
      </c>
      <c r="AY99" s="21" t="s">
        <v>139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83</v>
      </c>
      <c r="BK99" s="200">
        <f>ROUND(I99*H99,2)</f>
        <v>0</v>
      </c>
      <c r="BL99" s="21" t="s">
        <v>147</v>
      </c>
      <c r="BM99" s="21" t="s">
        <v>195</v>
      </c>
    </row>
    <row r="100" spans="2:65" s="1" customFormat="1" ht="25.5" customHeight="1">
      <c r="B100" s="38"/>
      <c r="C100" s="189" t="s">
        <v>196</v>
      </c>
      <c r="D100" s="189" t="s">
        <v>142</v>
      </c>
      <c r="E100" s="190" t="s">
        <v>197</v>
      </c>
      <c r="F100" s="191" t="s">
        <v>198</v>
      </c>
      <c r="G100" s="192" t="s">
        <v>145</v>
      </c>
      <c r="H100" s="193">
        <v>1</v>
      </c>
      <c r="I100" s="194"/>
      <c r="J100" s="195">
        <f>ROUND(I100*H100,2)</f>
        <v>0</v>
      </c>
      <c r="K100" s="191" t="s">
        <v>146</v>
      </c>
      <c r="L100" s="58"/>
      <c r="M100" s="196" t="s">
        <v>21</v>
      </c>
      <c r="N100" s="197" t="s">
        <v>46</v>
      </c>
      <c r="O100" s="39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21" t="s">
        <v>147</v>
      </c>
      <c r="AT100" s="21" t="s">
        <v>142</v>
      </c>
      <c r="AU100" s="21" t="s">
        <v>85</v>
      </c>
      <c r="AY100" s="21" t="s">
        <v>139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1" t="s">
        <v>83</v>
      </c>
      <c r="BK100" s="200">
        <f>ROUND(I100*H100,2)</f>
        <v>0</v>
      </c>
      <c r="BL100" s="21" t="s">
        <v>147</v>
      </c>
      <c r="BM100" s="21" t="s">
        <v>199</v>
      </c>
    </row>
    <row r="101" spans="2:65" s="1" customFormat="1" ht="16.5" customHeight="1">
      <c r="B101" s="38"/>
      <c r="C101" s="189" t="s">
        <v>200</v>
      </c>
      <c r="D101" s="189" t="s">
        <v>142</v>
      </c>
      <c r="E101" s="190" t="s">
        <v>201</v>
      </c>
      <c r="F101" s="191" t="s">
        <v>202</v>
      </c>
      <c r="G101" s="192" t="s">
        <v>145</v>
      </c>
      <c r="H101" s="193">
        <v>1</v>
      </c>
      <c r="I101" s="194"/>
      <c r="J101" s="195">
        <f>ROUND(I101*H101,2)</f>
        <v>0</v>
      </c>
      <c r="K101" s="191" t="s">
        <v>146</v>
      </c>
      <c r="L101" s="58"/>
      <c r="M101" s="196" t="s">
        <v>21</v>
      </c>
      <c r="N101" s="197" t="s">
        <v>46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147</v>
      </c>
      <c r="AT101" s="21" t="s">
        <v>142</v>
      </c>
      <c r="AU101" s="21" t="s">
        <v>85</v>
      </c>
      <c r="AY101" s="21" t="s">
        <v>139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83</v>
      </c>
      <c r="BK101" s="200">
        <f>ROUND(I101*H101,2)</f>
        <v>0</v>
      </c>
      <c r="BL101" s="21" t="s">
        <v>147</v>
      </c>
      <c r="BM101" s="21" t="s">
        <v>203</v>
      </c>
    </row>
    <row r="102" spans="2:63" s="10" customFormat="1" ht="29.85" customHeight="1">
      <c r="B102" s="173"/>
      <c r="C102" s="174"/>
      <c r="D102" s="175" t="s">
        <v>74</v>
      </c>
      <c r="E102" s="187" t="s">
        <v>204</v>
      </c>
      <c r="F102" s="187" t="s">
        <v>205</v>
      </c>
      <c r="G102" s="174"/>
      <c r="H102" s="174"/>
      <c r="I102" s="177"/>
      <c r="J102" s="188">
        <f>BK102</f>
        <v>0</v>
      </c>
      <c r="K102" s="174"/>
      <c r="L102" s="179"/>
      <c r="M102" s="180"/>
      <c r="N102" s="181"/>
      <c r="O102" s="181"/>
      <c r="P102" s="182">
        <f>SUM(P103:P106)</f>
        <v>0</v>
      </c>
      <c r="Q102" s="181"/>
      <c r="R102" s="182">
        <f>SUM(R103:R106)</f>
        <v>0</v>
      </c>
      <c r="S102" s="181"/>
      <c r="T102" s="183">
        <f>SUM(T103:T106)</f>
        <v>0</v>
      </c>
      <c r="AR102" s="184" t="s">
        <v>138</v>
      </c>
      <c r="AT102" s="185" t="s">
        <v>74</v>
      </c>
      <c r="AU102" s="185" t="s">
        <v>83</v>
      </c>
      <c r="AY102" s="184" t="s">
        <v>139</v>
      </c>
      <c r="BK102" s="186">
        <f>SUM(BK103:BK106)</f>
        <v>0</v>
      </c>
    </row>
    <row r="103" spans="2:65" s="1" customFormat="1" ht="16.5" customHeight="1">
      <c r="B103" s="38"/>
      <c r="C103" s="189" t="s">
        <v>10</v>
      </c>
      <c r="D103" s="189" t="s">
        <v>142</v>
      </c>
      <c r="E103" s="190" t="s">
        <v>206</v>
      </c>
      <c r="F103" s="191" t="s">
        <v>207</v>
      </c>
      <c r="G103" s="192" t="s">
        <v>145</v>
      </c>
      <c r="H103" s="193">
        <v>1</v>
      </c>
      <c r="I103" s="194"/>
      <c r="J103" s="195">
        <f>ROUND(I103*H103,2)</f>
        <v>0</v>
      </c>
      <c r="K103" s="191" t="s">
        <v>146</v>
      </c>
      <c r="L103" s="58"/>
      <c r="M103" s="196" t="s">
        <v>21</v>
      </c>
      <c r="N103" s="197" t="s">
        <v>46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147</v>
      </c>
      <c r="AT103" s="21" t="s">
        <v>142</v>
      </c>
      <c r="AU103" s="21" t="s">
        <v>85</v>
      </c>
      <c r="AY103" s="21" t="s">
        <v>139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83</v>
      </c>
      <c r="BK103" s="200">
        <f>ROUND(I103*H103,2)</f>
        <v>0</v>
      </c>
      <c r="BL103" s="21" t="s">
        <v>147</v>
      </c>
      <c r="BM103" s="21" t="s">
        <v>208</v>
      </c>
    </row>
    <row r="104" spans="2:65" s="1" customFormat="1" ht="16.5" customHeight="1">
      <c r="B104" s="38"/>
      <c r="C104" s="189" t="s">
        <v>209</v>
      </c>
      <c r="D104" s="189" t="s">
        <v>142</v>
      </c>
      <c r="E104" s="190" t="s">
        <v>210</v>
      </c>
      <c r="F104" s="191" t="s">
        <v>211</v>
      </c>
      <c r="G104" s="192" t="s">
        <v>145</v>
      </c>
      <c r="H104" s="193">
        <v>1</v>
      </c>
      <c r="I104" s="194"/>
      <c r="J104" s="195">
        <f>ROUND(I104*H104,2)</f>
        <v>0</v>
      </c>
      <c r="K104" s="191" t="s">
        <v>146</v>
      </c>
      <c r="L104" s="58"/>
      <c r="M104" s="196" t="s">
        <v>21</v>
      </c>
      <c r="N104" s="197" t="s">
        <v>46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1" t="s">
        <v>147</v>
      </c>
      <c r="AT104" s="21" t="s">
        <v>142</v>
      </c>
      <c r="AU104" s="21" t="s">
        <v>85</v>
      </c>
      <c r="AY104" s="21" t="s">
        <v>139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83</v>
      </c>
      <c r="BK104" s="200">
        <f>ROUND(I104*H104,2)</f>
        <v>0</v>
      </c>
      <c r="BL104" s="21" t="s">
        <v>147</v>
      </c>
      <c r="BM104" s="21" t="s">
        <v>212</v>
      </c>
    </row>
    <row r="105" spans="2:65" s="1" customFormat="1" ht="16.5" customHeight="1">
      <c r="B105" s="38"/>
      <c r="C105" s="189" t="s">
        <v>213</v>
      </c>
      <c r="D105" s="189" t="s">
        <v>142</v>
      </c>
      <c r="E105" s="190" t="s">
        <v>214</v>
      </c>
      <c r="F105" s="191" t="s">
        <v>215</v>
      </c>
      <c r="G105" s="192" t="s">
        <v>145</v>
      </c>
      <c r="H105" s="193">
        <v>1</v>
      </c>
      <c r="I105" s="194"/>
      <c r="J105" s="195">
        <f>ROUND(I105*H105,2)</f>
        <v>0</v>
      </c>
      <c r="K105" s="191" t="s">
        <v>146</v>
      </c>
      <c r="L105" s="58"/>
      <c r="M105" s="196" t="s">
        <v>21</v>
      </c>
      <c r="N105" s="197" t="s">
        <v>46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147</v>
      </c>
      <c r="AT105" s="21" t="s">
        <v>142</v>
      </c>
      <c r="AU105" s="21" t="s">
        <v>85</v>
      </c>
      <c r="AY105" s="21" t="s">
        <v>139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83</v>
      </c>
      <c r="BK105" s="200">
        <f>ROUND(I105*H105,2)</f>
        <v>0</v>
      </c>
      <c r="BL105" s="21" t="s">
        <v>147</v>
      </c>
      <c r="BM105" s="21" t="s">
        <v>216</v>
      </c>
    </row>
    <row r="106" spans="2:65" s="1" customFormat="1" ht="16.5" customHeight="1">
      <c r="B106" s="38"/>
      <c r="C106" s="189" t="s">
        <v>217</v>
      </c>
      <c r="D106" s="189" t="s">
        <v>142</v>
      </c>
      <c r="E106" s="190" t="s">
        <v>218</v>
      </c>
      <c r="F106" s="191" t="s">
        <v>219</v>
      </c>
      <c r="G106" s="192" t="s">
        <v>145</v>
      </c>
      <c r="H106" s="193">
        <v>1</v>
      </c>
      <c r="I106" s="194"/>
      <c r="J106" s="195">
        <f>ROUND(I106*H106,2)</f>
        <v>0</v>
      </c>
      <c r="K106" s="191" t="s">
        <v>146</v>
      </c>
      <c r="L106" s="58"/>
      <c r="M106" s="196" t="s">
        <v>21</v>
      </c>
      <c r="N106" s="197" t="s">
        <v>46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147</v>
      </c>
      <c r="AT106" s="21" t="s">
        <v>142</v>
      </c>
      <c r="AU106" s="21" t="s">
        <v>85</v>
      </c>
      <c r="AY106" s="21" t="s">
        <v>139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83</v>
      </c>
      <c r="BK106" s="200">
        <f>ROUND(I106*H106,2)</f>
        <v>0</v>
      </c>
      <c r="BL106" s="21" t="s">
        <v>147</v>
      </c>
      <c r="BM106" s="21" t="s">
        <v>220</v>
      </c>
    </row>
    <row r="107" spans="2:63" s="10" customFormat="1" ht="29.85" customHeight="1">
      <c r="B107" s="173"/>
      <c r="C107" s="174"/>
      <c r="D107" s="175" t="s">
        <v>74</v>
      </c>
      <c r="E107" s="187" t="s">
        <v>221</v>
      </c>
      <c r="F107" s="187" t="s">
        <v>222</v>
      </c>
      <c r="G107" s="174"/>
      <c r="H107" s="174"/>
      <c r="I107" s="177"/>
      <c r="J107" s="188">
        <f>BK107</f>
        <v>0</v>
      </c>
      <c r="K107" s="174"/>
      <c r="L107" s="179"/>
      <c r="M107" s="180"/>
      <c r="N107" s="181"/>
      <c r="O107" s="181"/>
      <c r="P107" s="182">
        <f>SUM(P108:P110)</f>
        <v>0</v>
      </c>
      <c r="Q107" s="181"/>
      <c r="R107" s="182">
        <f>SUM(R108:R110)</f>
        <v>0</v>
      </c>
      <c r="S107" s="181"/>
      <c r="T107" s="183">
        <f>SUM(T108:T110)</f>
        <v>0</v>
      </c>
      <c r="AR107" s="184" t="s">
        <v>138</v>
      </c>
      <c r="AT107" s="185" t="s">
        <v>74</v>
      </c>
      <c r="AU107" s="185" t="s">
        <v>83</v>
      </c>
      <c r="AY107" s="184" t="s">
        <v>139</v>
      </c>
      <c r="BK107" s="186">
        <f>SUM(BK108:BK110)</f>
        <v>0</v>
      </c>
    </row>
    <row r="108" spans="2:65" s="1" customFormat="1" ht="16.5" customHeight="1">
      <c r="B108" s="38"/>
      <c r="C108" s="189" t="s">
        <v>223</v>
      </c>
      <c r="D108" s="189" t="s">
        <v>142</v>
      </c>
      <c r="E108" s="190" t="s">
        <v>224</v>
      </c>
      <c r="F108" s="191" t="s">
        <v>225</v>
      </c>
      <c r="G108" s="192" t="s">
        <v>145</v>
      </c>
      <c r="H108" s="193">
        <v>1</v>
      </c>
      <c r="I108" s="194"/>
      <c r="J108" s="195">
        <f>ROUND(I108*H108,2)</f>
        <v>0</v>
      </c>
      <c r="K108" s="191" t="s">
        <v>146</v>
      </c>
      <c r="L108" s="58"/>
      <c r="M108" s="196" t="s">
        <v>21</v>
      </c>
      <c r="N108" s="197" t="s">
        <v>46</v>
      </c>
      <c r="O108" s="39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21" t="s">
        <v>147</v>
      </c>
      <c r="AT108" s="21" t="s">
        <v>142</v>
      </c>
      <c r="AU108" s="21" t="s">
        <v>85</v>
      </c>
      <c r="AY108" s="21" t="s">
        <v>139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1" t="s">
        <v>83</v>
      </c>
      <c r="BK108" s="200">
        <f>ROUND(I108*H108,2)</f>
        <v>0</v>
      </c>
      <c r="BL108" s="21" t="s">
        <v>147</v>
      </c>
      <c r="BM108" s="21" t="s">
        <v>226</v>
      </c>
    </row>
    <row r="109" spans="2:65" s="1" customFormat="1" ht="16.5" customHeight="1">
      <c r="B109" s="38"/>
      <c r="C109" s="189" t="s">
        <v>227</v>
      </c>
      <c r="D109" s="189" t="s">
        <v>142</v>
      </c>
      <c r="E109" s="190" t="s">
        <v>228</v>
      </c>
      <c r="F109" s="191" t="s">
        <v>229</v>
      </c>
      <c r="G109" s="192" t="s">
        <v>145</v>
      </c>
      <c r="H109" s="193">
        <v>1</v>
      </c>
      <c r="I109" s="194"/>
      <c r="J109" s="195">
        <f>ROUND(I109*H109,2)</f>
        <v>0</v>
      </c>
      <c r="K109" s="191" t="s">
        <v>190</v>
      </c>
      <c r="L109" s="58"/>
      <c r="M109" s="196" t="s">
        <v>21</v>
      </c>
      <c r="N109" s="197" t="s">
        <v>46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147</v>
      </c>
      <c r="AT109" s="21" t="s">
        <v>142</v>
      </c>
      <c r="AU109" s="21" t="s">
        <v>85</v>
      </c>
      <c r="AY109" s="21" t="s">
        <v>139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83</v>
      </c>
      <c r="BK109" s="200">
        <f>ROUND(I109*H109,2)</f>
        <v>0</v>
      </c>
      <c r="BL109" s="21" t="s">
        <v>147</v>
      </c>
      <c r="BM109" s="21" t="s">
        <v>230</v>
      </c>
    </row>
    <row r="110" spans="2:65" s="1" customFormat="1" ht="16.5" customHeight="1">
      <c r="B110" s="38"/>
      <c r="C110" s="189" t="s">
        <v>9</v>
      </c>
      <c r="D110" s="189" t="s">
        <v>142</v>
      </c>
      <c r="E110" s="190" t="s">
        <v>231</v>
      </c>
      <c r="F110" s="191" t="s">
        <v>232</v>
      </c>
      <c r="G110" s="192" t="s">
        <v>145</v>
      </c>
      <c r="H110" s="193">
        <v>1</v>
      </c>
      <c r="I110" s="194"/>
      <c r="J110" s="195">
        <f>ROUND(I110*H110,2)</f>
        <v>0</v>
      </c>
      <c r="K110" s="191" t="s">
        <v>190</v>
      </c>
      <c r="L110" s="58"/>
      <c r="M110" s="196" t="s">
        <v>21</v>
      </c>
      <c r="N110" s="197" t="s">
        <v>46</v>
      </c>
      <c r="O110" s="39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21" t="s">
        <v>147</v>
      </c>
      <c r="AT110" s="21" t="s">
        <v>142</v>
      </c>
      <c r="AU110" s="21" t="s">
        <v>85</v>
      </c>
      <c r="AY110" s="21" t="s">
        <v>139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1" t="s">
        <v>83</v>
      </c>
      <c r="BK110" s="200">
        <f>ROUND(I110*H110,2)</f>
        <v>0</v>
      </c>
      <c r="BL110" s="21" t="s">
        <v>147</v>
      </c>
      <c r="BM110" s="21" t="s">
        <v>233</v>
      </c>
    </row>
    <row r="111" spans="2:63" s="10" customFormat="1" ht="29.85" customHeight="1">
      <c r="B111" s="173"/>
      <c r="C111" s="174"/>
      <c r="D111" s="175" t="s">
        <v>74</v>
      </c>
      <c r="E111" s="187" t="s">
        <v>234</v>
      </c>
      <c r="F111" s="187" t="s">
        <v>235</v>
      </c>
      <c r="G111" s="174"/>
      <c r="H111" s="174"/>
      <c r="I111" s="177"/>
      <c r="J111" s="188">
        <f>BK111</f>
        <v>0</v>
      </c>
      <c r="K111" s="174"/>
      <c r="L111" s="179"/>
      <c r="M111" s="180"/>
      <c r="N111" s="181"/>
      <c r="O111" s="181"/>
      <c r="P111" s="182">
        <f>P112</f>
        <v>0</v>
      </c>
      <c r="Q111" s="181"/>
      <c r="R111" s="182">
        <f>R112</f>
        <v>0</v>
      </c>
      <c r="S111" s="181"/>
      <c r="T111" s="183">
        <f>T112</f>
        <v>0</v>
      </c>
      <c r="AR111" s="184" t="s">
        <v>138</v>
      </c>
      <c r="AT111" s="185" t="s">
        <v>74</v>
      </c>
      <c r="AU111" s="185" t="s">
        <v>83</v>
      </c>
      <c r="AY111" s="184" t="s">
        <v>139</v>
      </c>
      <c r="BK111" s="186">
        <f>BK112</f>
        <v>0</v>
      </c>
    </row>
    <row r="112" spans="2:65" s="1" customFormat="1" ht="25.5" customHeight="1">
      <c r="B112" s="38"/>
      <c r="C112" s="189" t="s">
        <v>236</v>
      </c>
      <c r="D112" s="189" t="s">
        <v>142</v>
      </c>
      <c r="E112" s="190" t="s">
        <v>237</v>
      </c>
      <c r="F112" s="191" t="s">
        <v>238</v>
      </c>
      <c r="G112" s="192" t="s">
        <v>145</v>
      </c>
      <c r="H112" s="193">
        <v>1</v>
      </c>
      <c r="I112" s="194"/>
      <c r="J112" s="195">
        <f>ROUND(I112*H112,2)</f>
        <v>0</v>
      </c>
      <c r="K112" s="191" t="s">
        <v>146</v>
      </c>
      <c r="L112" s="58"/>
      <c r="M112" s="196" t="s">
        <v>21</v>
      </c>
      <c r="N112" s="201" t="s">
        <v>46</v>
      </c>
      <c r="O112" s="202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1" t="s">
        <v>147</v>
      </c>
      <c r="AT112" s="21" t="s">
        <v>142</v>
      </c>
      <c r="AU112" s="21" t="s">
        <v>85</v>
      </c>
      <c r="AY112" s="21" t="s">
        <v>139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83</v>
      </c>
      <c r="BK112" s="200">
        <f>ROUND(I112*H112,2)</f>
        <v>0</v>
      </c>
      <c r="BL112" s="21" t="s">
        <v>147</v>
      </c>
      <c r="BM112" s="21" t="s">
        <v>239</v>
      </c>
    </row>
    <row r="113" spans="2:12" s="1" customFormat="1" ht="6.95" customHeight="1">
      <c r="B113" s="53"/>
      <c r="C113" s="54"/>
      <c r="D113" s="54"/>
      <c r="E113" s="54"/>
      <c r="F113" s="54"/>
      <c r="G113" s="54"/>
      <c r="H113" s="54"/>
      <c r="I113" s="136"/>
      <c r="J113" s="54"/>
      <c r="K113" s="54"/>
      <c r="L113" s="58"/>
    </row>
  </sheetData>
  <sheetProtection algorithmName="SHA-512" hashValue="NQmYrPFM1qpjRJ0mpwUJLP+vqiZoUO36Vq8uEASNeCYjYqIEOO5IznCn5BpVHDzIdJNRt1lLuE0dD8+Jk1vXEA==" saltValue="QAWqnR5qw5f1+l9gnY2IJ6mZbYdzuINE4rmC/+0HlEjvv2BvXFv52/62YUk4nvjjfr+ULsOwF3Ek2W9At7r8KQ==" spinCount="100000" sheet="1" objects="1" scenarios="1" formatColumns="0" formatRows="0" autoFilter="0"/>
  <autoFilter ref="C82:K112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5" t="s">
        <v>103</v>
      </c>
      <c r="H1" s="355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7" t="str">
        <f>'Rekapitulace stavby'!K6</f>
        <v>Městský fotbalový stadion Turnov - stavební úpravy šatnového objektu</v>
      </c>
      <c r="F7" s="348"/>
      <c r="G7" s="348"/>
      <c r="H7" s="348"/>
      <c r="I7" s="114"/>
      <c r="J7" s="26"/>
      <c r="K7" s="28"/>
    </row>
    <row r="8" spans="2:11" s="1" customFormat="1" ht="13.5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9" t="s">
        <v>240</v>
      </c>
      <c r="F9" s="350"/>
      <c r="G9" s="350"/>
      <c r="H9" s="35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23. 5. 2017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39</v>
      </c>
      <c r="E23" s="39"/>
      <c r="F23" s="39"/>
      <c r="G23" s="39"/>
      <c r="H23" s="39"/>
      <c r="I23" s="115"/>
      <c r="J23" s="39"/>
      <c r="K23" s="42"/>
    </row>
    <row r="24" spans="2:11" s="6" customFormat="1" ht="171" customHeight="1">
      <c r="B24" s="118"/>
      <c r="C24" s="119"/>
      <c r="D24" s="119"/>
      <c r="E24" s="316" t="s">
        <v>241</v>
      </c>
      <c r="F24" s="316"/>
      <c r="G24" s="316"/>
      <c r="H24" s="31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ROUND(J95,2)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ROUND(SUM(BE95:BE208),2)</f>
        <v>0</v>
      </c>
      <c r="G30" s="39"/>
      <c r="H30" s="39"/>
      <c r="I30" s="128">
        <v>0.21</v>
      </c>
      <c r="J30" s="127">
        <f>ROUND(ROUND((SUM(BE95:BE208)),2)*I30,2)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ROUND(SUM(BF95:BF208),2)</f>
        <v>0</v>
      </c>
      <c r="G31" s="39"/>
      <c r="H31" s="39"/>
      <c r="I31" s="128">
        <v>0.15</v>
      </c>
      <c r="J31" s="127">
        <f>ROUND(ROUND((SUM(BF95:BF208)),2)*I31,2)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48</v>
      </c>
      <c r="F32" s="127">
        <f>ROUND(SUM(BG95:BG208),2)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49</v>
      </c>
      <c r="F33" s="127">
        <f>ROUND(SUM(BH95:BH208),2)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50</v>
      </c>
      <c r="F34" s="127">
        <f>ROUND(SUM(BI95:BI208),2)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Městský fotbalový stadion Turnov - stavební úpravy šatnového objektu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02 - Bourací práce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parc. č. 1839/5, 1839/12 k.ú. Turnov</v>
      </c>
      <c r="G49" s="39"/>
      <c r="H49" s="39"/>
      <c r="I49" s="116" t="s">
        <v>25</v>
      </c>
      <c r="J49" s="117" t="str">
        <f>IF(J12="","",J12)</f>
        <v>23. 5. 2017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Městská sportovní Turnov s.r.o., J. Palacha 804</v>
      </c>
      <c r="G51" s="39"/>
      <c r="H51" s="39"/>
      <c r="I51" s="116" t="s">
        <v>35</v>
      </c>
      <c r="J51" s="316" t="str">
        <f>E21</f>
        <v>B.B.D. s.r.o., Rokycanova 30, Praha 3</v>
      </c>
      <c r="K51" s="42"/>
    </row>
    <row r="52" spans="2:11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J95</f>
        <v>0</v>
      </c>
      <c r="K56" s="42"/>
      <c r="AU56" s="21" t="s">
        <v>115</v>
      </c>
    </row>
    <row r="57" spans="2:11" s="7" customFormat="1" ht="24.95" customHeight="1">
      <c r="B57" s="146"/>
      <c r="C57" s="147"/>
      <c r="D57" s="148" t="s">
        <v>242</v>
      </c>
      <c r="E57" s="149"/>
      <c r="F57" s="149"/>
      <c r="G57" s="149"/>
      <c r="H57" s="149"/>
      <c r="I57" s="150"/>
      <c r="J57" s="151">
        <f>J96</f>
        <v>0</v>
      </c>
      <c r="K57" s="152"/>
    </row>
    <row r="58" spans="2:11" s="8" customFormat="1" ht="19.9" customHeight="1">
      <c r="B58" s="153"/>
      <c r="C58" s="154"/>
      <c r="D58" s="155" t="s">
        <v>243</v>
      </c>
      <c r="E58" s="156"/>
      <c r="F58" s="156"/>
      <c r="G58" s="156"/>
      <c r="H58" s="156"/>
      <c r="I58" s="157"/>
      <c r="J58" s="158">
        <f>J97</f>
        <v>0</v>
      </c>
      <c r="K58" s="159"/>
    </row>
    <row r="59" spans="2:11" s="8" customFormat="1" ht="19.9" customHeight="1">
      <c r="B59" s="153"/>
      <c r="C59" s="154"/>
      <c r="D59" s="155" t="s">
        <v>244</v>
      </c>
      <c r="E59" s="156"/>
      <c r="F59" s="156"/>
      <c r="G59" s="156"/>
      <c r="H59" s="156"/>
      <c r="I59" s="157"/>
      <c r="J59" s="158">
        <f>J99</f>
        <v>0</v>
      </c>
      <c r="K59" s="159"/>
    </row>
    <row r="60" spans="2:11" s="8" customFormat="1" ht="19.9" customHeight="1">
      <c r="B60" s="153"/>
      <c r="C60" s="154"/>
      <c r="D60" s="155" t="s">
        <v>245</v>
      </c>
      <c r="E60" s="156"/>
      <c r="F60" s="156"/>
      <c r="G60" s="156"/>
      <c r="H60" s="156"/>
      <c r="I60" s="157"/>
      <c r="J60" s="158">
        <f>J104</f>
        <v>0</v>
      </c>
      <c r="K60" s="159"/>
    </row>
    <row r="61" spans="2:11" s="8" customFormat="1" ht="19.9" customHeight="1">
      <c r="B61" s="153"/>
      <c r="C61" s="154"/>
      <c r="D61" s="155" t="s">
        <v>246</v>
      </c>
      <c r="E61" s="156"/>
      <c r="F61" s="156"/>
      <c r="G61" s="156"/>
      <c r="H61" s="156"/>
      <c r="I61" s="157"/>
      <c r="J61" s="158">
        <f>J110</f>
        <v>0</v>
      </c>
      <c r="K61" s="159"/>
    </row>
    <row r="62" spans="2:11" s="8" customFormat="1" ht="19.9" customHeight="1">
      <c r="B62" s="153"/>
      <c r="C62" s="154"/>
      <c r="D62" s="155" t="s">
        <v>247</v>
      </c>
      <c r="E62" s="156"/>
      <c r="F62" s="156"/>
      <c r="G62" s="156"/>
      <c r="H62" s="156"/>
      <c r="I62" s="157"/>
      <c r="J62" s="158">
        <f>J115</f>
        <v>0</v>
      </c>
      <c r="K62" s="159"/>
    </row>
    <row r="63" spans="2:11" s="8" customFormat="1" ht="19.9" customHeight="1">
      <c r="B63" s="153"/>
      <c r="C63" s="154"/>
      <c r="D63" s="155" t="s">
        <v>248</v>
      </c>
      <c r="E63" s="156"/>
      <c r="F63" s="156"/>
      <c r="G63" s="156"/>
      <c r="H63" s="156"/>
      <c r="I63" s="157"/>
      <c r="J63" s="158">
        <f>J122</f>
        <v>0</v>
      </c>
      <c r="K63" s="159"/>
    </row>
    <row r="64" spans="2:11" s="8" customFormat="1" ht="19.9" customHeight="1">
      <c r="B64" s="153"/>
      <c r="C64" s="154"/>
      <c r="D64" s="155" t="s">
        <v>249</v>
      </c>
      <c r="E64" s="156"/>
      <c r="F64" s="156"/>
      <c r="G64" s="156"/>
      <c r="H64" s="156"/>
      <c r="I64" s="157"/>
      <c r="J64" s="158">
        <f>J130</f>
        <v>0</v>
      </c>
      <c r="K64" s="159"/>
    </row>
    <row r="65" spans="2:11" s="8" customFormat="1" ht="19.9" customHeight="1">
      <c r="B65" s="153"/>
      <c r="C65" s="154"/>
      <c r="D65" s="155" t="s">
        <v>250</v>
      </c>
      <c r="E65" s="156"/>
      <c r="F65" s="156"/>
      <c r="G65" s="156"/>
      <c r="H65" s="156"/>
      <c r="I65" s="157"/>
      <c r="J65" s="158">
        <f>J132</f>
        <v>0</v>
      </c>
      <c r="K65" s="159"/>
    </row>
    <row r="66" spans="2:11" s="8" customFormat="1" ht="19.9" customHeight="1">
      <c r="B66" s="153"/>
      <c r="C66" s="154"/>
      <c r="D66" s="155" t="s">
        <v>251</v>
      </c>
      <c r="E66" s="156"/>
      <c r="F66" s="156"/>
      <c r="G66" s="156"/>
      <c r="H66" s="156"/>
      <c r="I66" s="157"/>
      <c r="J66" s="158">
        <f>J134</f>
        <v>0</v>
      </c>
      <c r="K66" s="159"/>
    </row>
    <row r="67" spans="2:11" s="8" customFormat="1" ht="19.9" customHeight="1">
      <c r="B67" s="153"/>
      <c r="C67" s="154"/>
      <c r="D67" s="155" t="s">
        <v>252</v>
      </c>
      <c r="E67" s="156"/>
      <c r="F67" s="156"/>
      <c r="G67" s="156"/>
      <c r="H67" s="156"/>
      <c r="I67" s="157"/>
      <c r="J67" s="158">
        <f>J159</f>
        <v>0</v>
      </c>
      <c r="K67" s="159"/>
    </row>
    <row r="68" spans="2:11" s="8" customFormat="1" ht="19.9" customHeight="1">
      <c r="B68" s="153"/>
      <c r="C68" s="154"/>
      <c r="D68" s="155" t="s">
        <v>253</v>
      </c>
      <c r="E68" s="156"/>
      <c r="F68" s="156"/>
      <c r="G68" s="156"/>
      <c r="H68" s="156"/>
      <c r="I68" s="157"/>
      <c r="J68" s="158">
        <f>J166</f>
        <v>0</v>
      </c>
      <c r="K68" s="159"/>
    </row>
    <row r="69" spans="2:11" s="8" customFormat="1" ht="19.9" customHeight="1">
      <c r="B69" s="153"/>
      <c r="C69" s="154"/>
      <c r="D69" s="155" t="s">
        <v>254</v>
      </c>
      <c r="E69" s="156"/>
      <c r="F69" s="156"/>
      <c r="G69" s="156"/>
      <c r="H69" s="156"/>
      <c r="I69" s="157"/>
      <c r="J69" s="158">
        <f>J179</f>
        <v>0</v>
      </c>
      <c r="K69" s="159"/>
    </row>
    <row r="70" spans="2:11" s="7" customFormat="1" ht="24.95" customHeight="1">
      <c r="B70" s="146"/>
      <c r="C70" s="147"/>
      <c r="D70" s="148" t="s">
        <v>255</v>
      </c>
      <c r="E70" s="149"/>
      <c r="F70" s="149"/>
      <c r="G70" s="149"/>
      <c r="H70" s="149"/>
      <c r="I70" s="150"/>
      <c r="J70" s="151">
        <f>J181</f>
        <v>0</v>
      </c>
      <c r="K70" s="152"/>
    </row>
    <row r="71" spans="2:11" s="8" customFormat="1" ht="19.9" customHeight="1">
      <c r="B71" s="153"/>
      <c r="C71" s="154"/>
      <c r="D71" s="155" t="s">
        <v>256</v>
      </c>
      <c r="E71" s="156"/>
      <c r="F71" s="156"/>
      <c r="G71" s="156"/>
      <c r="H71" s="156"/>
      <c r="I71" s="157"/>
      <c r="J71" s="158">
        <f>J182</f>
        <v>0</v>
      </c>
      <c r="K71" s="159"/>
    </row>
    <row r="72" spans="2:11" s="8" customFormat="1" ht="19.9" customHeight="1">
      <c r="B72" s="153"/>
      <c r="C72" s="154"/>
      <c r="D72" s="155" t="s">
        <v>257</v>
      </c>
      <c r="E72" s="156"/>
      <c r="F72" s="156"/>
      <c r="G72" s="156"/>
      <c r="H72" s="156"/>
      <c r="I72" s="157"/>
      <c r="J72" s="158">
        <f>J191</f>
        <v>0</v>
      </c>
      <c r="K72" s="159"/>
    </row>
    <row r="73" spans="2:11" s="8" customFormat="1" ht="19.9" customHeight="1">
      <c r="B73" s="153"/>
      <c r="C73" s="154"/>
      <c r="D73" s="155" t="s">
        <v>258</v>
      </c>
      <c r="E73" s="156"/>
      <c r="F73" s="156"/>
      <c r="G73" s="156"/>
      <c r="H73" s="156"/>
      <c r="I73" s="157"/>
      <c r="J73" s="158">
        <f>J197</f>
        <v>0</v>
      </c>
      <c r="K73" s="159"/>
    </row>
    <row r="74" spans="2:11" s="7" customFormat="1" ht="24.95" customHeight="1">
      <c r="B74" s="146"/>
      <c r="C74" s="147"/>
      <c r="D74" s="148" t="s">
        <v>259</v>
      </c>
      <c r="E74" s="149"/>
      <c r="F74" s="149"/>
      <c r="G74" s="149"/>
      <c r="H74" s="149"/>
      <c r="I74" s="150"/>
      <c r="J74" s="151">
        <f>J203</f>
        <v>0</v>
      </c>
      <c r="K74" s="152"/>
    </row>
    <row r="75" spans="2:11" s="8" customFormat="1" ht="19.9" customHeight="1">
      <c r="B75" s="153"/>
      <c r="C75" s="154"/>
      <c r="D75" s="155" t="s">
        <v>260</v>
      </c>
      <c r="E75" s="156"/>
      <c r="F75" s="156"/>
      <c r="G75" s="156"/>
      <c r="H75" s="156"/>
      <c r="I75" s="157"/>
      <c r="J75" s="158">
        <f>J204</f>
        <v>0</v>
      </c>
      <c r="K75" s="159"/>
    </row>
    <row r="76" spans="2:11" s="1" customFormat="1" ht="21.75" customHeight="1">
      <c r="B76" s="38"/>
      <c r="C76" s="39"/>
      <c r="D76" s="39"/>
      <c r="E76" s="39"/>
      <c r="F76" s="39"/>
      <c r="G76" s="39"/>
      <c r="H76" s="39"/>
      <c r="I76" s="115"/>
      <c r="J76" s="39"/>
      <c r="K76" s="42"/>
    </row>
    <row r="77" spans="2:11" s="1" customFormat="1" ht="6.95" customHeight="1">
      <c r="B77" s="53"/>
      <c r="C77" s="54"/>
      <c r="D77" s="54"/>
      <c r="E77" s="54"/>
      <c r="F77" s="54"/>
      <c r="G77" s="54"/>
      <c r="H77" s="54"/>
      <c r="I77" s="136"/>
      <c r="J77" s="54"/>
      <c r="K77" s="55"/>
    </row>
    <row r="81" spans="2:12" s="1" customFormat="1" ht="6.95" customHeight="1">
      <c r="B81" s="56"/>
      <c r="C81" s="57"/>
      <c r="D81" s="57"/>
      <c r="E81" s="57"/>
      <c r="F81" s="57"/>
      <c r="G81" s="57"/>
      <c r="H81" s="57"/>
      <c r="I81" s="139"/>
      <c r="J81" s="57"/>
      <c r="K81" s="57"/>
      <c r="L81" s="58"/>
    </row>
    <row r="82" spans="2:12" s="1" customFormat="1" ht="36.95" customHeight="1">
      <c r="B82" s="38"/>
      <c r="C82" s="59" t="s">
        <v>123</v>
      </c>
      <c r="D82" s="60"/>
      <c r="E82" s="60"/>
      <c r="F82" s="60"/>
      <c r="G82" s="60"/>
      <c r="H82" s="60"/>
      <c r="I82" s="160"/>
      <c r="J82" s="60"/>
      <c r="K82" s="60"/>
      <c r="L82" s="58"/>
    </row>
    <row r="83" spans="2:12" s="1" customFormat="1" ht="6.95" customHeight="1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12" s="1" customFormat="1" ht="14.45" customHeight="1">
      <c r="B84" s="38"/>
      <c r="C84" s="62" t="s">
        <v>18</v>
      </c>
      <c r="D84" s="60"/>
      <c r="E84" s="60"/>
      <c r="F84" s="60"/>
      <c r="G84" s="60"/>
      <c r="H84" s="60"/>
      <c r="I84" s="160"/>
      <c r="J84" s="60"/>
      <c r="K84" s="60"/>
      <c r="L84" s="58"/>
    </row>
    <row r="85" spans="2:12" s="1" customFormat="1" ht="16.5" customHeight="1">
      <c r="B85" s="38"/>
      <c r="C85" s="60"/>
      <c r="D85" s="60"/>
      <c r="E85" s="352" t="str">
        <f>E7</f>
        <v>Městský fotbalový stadion Turnov - stavební úpravy šatnového objektu</v>
      </c>
      <c r="F85" s="353"/>
      <c r="G85" s="353"/>
      <c r="H85" s="353"/>
      <c r="I85" s="160"/>
      <c r="J85" s="60"/>
      <c r="K85" s="60"/>
      <c r="L85" s="58"/>
    </row>
    <row r="86" spans="2:12" s="1" customFormat="1" ht="14.45" customHeight="1">
      <c r="B86" s="38"/>
      <c r="C86" s="62" t="s">
        <v>108</v>
      </c>
      <c r="D86" s="60"/>
      <c r="E86" s="60"/>
      <c r="F86" s="60"/>
      <c r="G86" s="60"/>
      <c r="H86" s="60"/>
      <c r="I86" s="160"/>
      <c r="J86" s="60"/>
      <c r="K86" s="60"/>
      <c r="L86" s="58"/>
    </row>
    <row r="87" spans="2:12" s="1" customFormat="1" ht="17.25" customHeight="1">
      <c r="B87" s="38"/>
      <c r="C87" s="60"/>
      <c r="D87" s="60"/>
      <c r="E87" s="327" t="str">
        <f>E9</f>
        <v>02 - Bourací práce</v>
      </c>
      <c r="F87" s="354"/>
      <c r="G87" s="354"/>
      <c r="H87" s="354"/>
      <c r="I87" s="160"/>
      <c r="J87" s="60"/>
      <c r="K87" s="60"/>
      <c r="L87" s="58"/>
    </row>
    <row r="88" spans="2:12" s="1" customFormat="1" ht="6.95" customHeight="1">
      <c r="B88" s="38"/>
      <c r="C88" s="60"/>
      <c r="D88" s="60"/>
      <c r="E88" s="60"/>
      <c r="F88" s="60"/>
      <c r="G88" s="60"/>
      <c r="H88" s="60"/>
      <c r="I88" s="160"/>
      <c r="J88" s="60"/>
      <c r="K88" s="60"/>
      <c r="L88" s="58"/>
    </row>
    <row r="89" spans="2:12" s="1" customFormat="1" ht="18" customHeight="1">
      <c r="B89" s="38"/>
      <c r="C89" s="62" t="s">
        <v>23</v>
      </c>
      <c r="D89" s="60"/>
      <c r="E89" s="60"/>
      <c r="F89" s="161" t="str">
        <f>F12</f>
        <v>parc. č. 1839/5, 1839/12 k.ú. Turnov</v>
      </c>
      <c r="G89" s="60"/>
      <c r="H89" s="60"/>
      <c r="I89" s="162" t="s">
        <v>25</v>
      </c>
      <c r="J89" s="70" t="str">
        <f>IF(J12="","",J12)</f>
        <v>23. 5. 2017</v>
      </c>
      <c r="K89" s="60"/>
      <c r="L89" s="58"/>
    </row>
    <row r="90" spans="2:12" s="1" customFormat="1" ht="6.95" customHeight="1">
      <c r="B90" s="38"/>
      <c r="C90" s="60"/>
      <c r="D90" s="60"/>
      <c r="E90" s="60"/>
      <c r="F90" s="60"/>
      <c r="G90" s="60"/>
      <c r="H90" s="60"/>
      <c r="I90" s="160"/>
      <c r="J90" s="60"/>
      <c r="K90" s="60"/>
      <c r="L90" s="58"/>
    </row>
    <row r="91" spans="2:12" s="1" customFormat="1" ht="13.5">
      <c r="B91" s="38"/>
      <c r="C91" s="62" t="s">
        <v>27</v>
      </c>
      <c r="D91" s="60"/>
      <c r="E91" s="60"/>
      <c r="F91" s="161" t="str">
        <f>E15</f>
        <v>Městská sportovní Turnov s.r.o., J. Palacha 804</v>
      </c>
      <c r="G91" s="60"/>
      <c r="H91" s="60"/>
      <c r="I91" s="162" t="s">
        <v>35</v>
      </c>
      <c r="J91" s="161" t="str">
        <f>E21</f>
        <v>B.B.D. s.r.o., Rokycanova 30, Praha 3</v>
      </c>
      <c r="K91" s="60"/>
      <c r="L91" s="58"/>
    </row>
    <row r="92" spans="2:12" s="1" customFormat="1" ht="14.45" customHeight="1">
      <c r="B92" s="38"/>
      <c r="C92" s="62" t="s">
        <v>33</v>
      </c>
      <c r="D92" s="60"/>
      <c r="E92" s="60"/>
      <c r="F92" s="161" t="str">
        <f>IF(E18="","",E18)</f>
        <v/>
      </c>
      <c r="G92" s="60"/>
      <c r="H92" s="60"/>
      <c r="I92" s="160"/>
      <c r="J92" s="60"/>
      <c r="K92" s="60"/>
      <c r="L92" s="58"/>
    </row>
    <row r="93" spans="2:12" s="1" customFormat="1" ht="10.35" customHeight="1">
      <c r="B93" s="38"/>
      <c r="C93" s="60"/>
      <c r="D93" s="60"/>
      <c r="E93" s="60"/>
      <c r="F93" s="60"/>
      <c r="G93" s="60"/>
      <c r="H93" s="60"/>
      <c r="I93" s="160"/>
      <c r="J93" s="60"/>
      <c r="K93" s="60"/>
      <c r="L93" s="58"/>
    </row>
    <row r="94" spans="2:20" s="9" customFormat="1" ht="29.25" customHeight="1">
      <c r="B94" s="163"/>
      <c r="C94" s="164" t="s">
        <v>124</v>
      </c>
      <c r="D94" s="165" t="s">
        <v>60</v>
      </c>
      <c r="E94" s="165" t="s">
        <v>56</v>
      </c>
      <c r="F94" s="165" t="s">
        <v>125</v>
      </c>
      <c r="G94" s="165" t="s">
        <v>126</v>
      </c>
      <c r="H94" s="165" t="s">
        <v>127</v>
      </c>
      <c r="I94" s="166" t="s">
        <v>128</v>
      </c>
      <c r="J94" s="165" t="s">
        <v>113</v>
      </c>
      <c r="K94" s="167" t="s">
        <v>129</v>
      </c>
      <c r="L94" s="168"/>
      <c r="M94" s="78" t="s">
        <v>130</v>
      </c>
      <c r="N94" s="79" t="s">
        <v>45</v>
      </c>
      <c r="O94" s="79" t="s">
        <v>131</v>
      </c>
      <c r="P94" s="79" t="s">
        <v>132</v>
      </c>
      <c r="Q94" s="79" t="s">
        <v>133</v>
      </c>
      <c r="R94" s="79" t="s">
        <v>134</v>
      </c>
      <c r="S94" s="79" t="s">
        <v>135</v>
      </c>
      <c r="T94" s="80" t="s">
        <v>136</v>
      </c>
    </row>
    <row r="95" spans="2:63" s="1" customFormat="1" ht="29.25" customHeight="1">
      <c r="B95" s="38"/>
      <c r="C95" s="84" t="s">
        <v>114</v>
      </c>
      <c r="D95" s="60"/>
      <c r="E95" s="60"/>
      <c r="F95" s="60"/>
      <c r="G95" s="60"/>
      <c r="H95" s="60"/>
      <c r="I95" s="160"/>
      <c r="J95" s="169">
        <f>BK95</f>
        <v>0</v>
      </c>
      <c r="K95" s="60"/>
      <c r="L95" s="58"/>
      <c r="M95" s="81"/>
      <c r="N95" s="82"/>
      <c r="O95" s="82"/>
      <c r="P95" s="170">
        <f>P96+P181+P203</f>
        <v>0</v>
      </c>
      <c r="Q95" s="82"/>
      <c r="R95" s="170">
        <f>R96+R181+R203</f>
        <v>0.72536515</v>
      </c>
      <c r="S95" s="82"/>
      <c r="T95" s="171">
        <f>T96+T181+T203</f>
        <v>37.087847</v>
      </c>
      <c r="AT95" s="21" t="s">
        <v>74</v>
      </c>
      <c r="AU95" s="21" t="s">
        <v>115</v>
      </c>
      <c r="BK95" s="172">
        <f>BK96+BK181+BK203</f>
        <v>0</v>
      </c>
    </row>
    <row r="96" spans="2:63" s="10" customFormat="1" ht="37.35" customHeight="1">
      <c r="B96" s="173"/>
      <c r="C96" s="174"/>
      <c r="D96" s="175" t="s">
        <v>74</v>
      </c>
      <c r="E96" s="176" t="s">
        <v>261</v>
      </c>
      <c r="F96" s="176" t="s">
        <v>262</v>
      </c>
      <c r="G96" s="174"/>
      <c r="H96" s="174"/>
      <c r="I96" s="177"/>
      <c r="J96" s="178">
        <f>BK96</f>
        <v>0</v>
      </c>
      <c r="K96" s="174"/>
      <c r="L96" s="179"/>
      <c r="M96" s="180"/>
      <c r="N96" s="181"/>
      <c r="O96" s="181"/>
      <c r="P96" s="182">
        <f>P97+P99+P104+P110+P115+P122+P130+P132+P134+P159+P166+P179</f>
        <v>0</v>
      </c>
      <c r="Q96" s="181"/>
      <c r="R96" s="182">
        <f>R97+R99+R104+R110+R115+R122+R130+R132+R134+R159+R166+R179</f>
        <v>0.72276419</v>
      </c>
      <c r="S96" s="181"/>
      <c r="T96" s="183">
        <f>T97+T99+T104+T110+T115+T122+T130+T132+T134+T159+T166+T179</f>
        <v>35.633765</v>
      </c>
      <c r="AR96" s="184" t="s">
        <v>83</v>
      </c>
      <c r="AT96" s="185" t="s">
        <v>74</v>
      </c>
      <c r="AU96" s="185" t="s">
        <v>75</v>
      </c>
      <c r="AY96" s="184" t="s">
        <v>139</v>
      </c>
      <c r="BK96" s="186">
        <f>BK97+BK99+BK104+BK110+BK115+BK122+BK130+BK132+BK134+BK159+BK166+BK179</f>
        <v>0</v>
      </c>
    </row>
    <row r="97" spans="2:63" s="10" customFormat="1" ht="19.9" customHeight="1">
      <c r="B97" s="173"/>
      <c r="C97" s="174"/>
      <c r="D97" s="175" t="s">
        <v>74</v>
      </c>
      <c r="E97" s="187" t="s">
        <v>187</v>
      </c>
      <c r="F97" s="187" t="s">
        <v>263</v>
      </c>
      <c r="G97" s="174"/>
      <c r="H97" s="174"/>
      <c r="I97" s="177"/>
      <c r="J97" s="188">
        <f>BK97</f>
        <v>0</v>
      </c>
      <c r="K97" s="174"/>
      <c r="L97" s="179"/>
      <c r="M97" s="180"/>
      <c r="N97" s="181"/>
      <c r="O97" s="181"/>
      <c r="P97" s="182">
        <f>P98</f>
        <v>0</v>
      </c>
      <c r="Q97" s="181"/>
      <c r="R97" s="182">
        <f>R98</f>
        <v>0</v>
      </c>
      <c r="S97" s="181"/>
      <c r="T97" s="183">
        <f>T98</f>
        <v>9.57796</v>
      </c>
      <c r="AR97" s="184" t="s">
        <v>83</v>
      </c>
      <c r="AT97" s="185" t="s">
        <v>74</v>
      </c>
      <c r="AU97" s="185" t="s">
        <v>83</v>
      </c>
      <c r="AY97" s="184" t="s">
        <v>139</v>
      </c>
      <c r="BK97" s="186">
        <f>BK98</f>
        <v>0</v>
      </c>
    </row>
    <row r="98" spans="2:65" s="1" customFormat="1" ht="16.5" customHeight="1">
      <c r="B98" s="38"/>
      <c r="C98" s="189" t="s">
        <v>83</v>
      </c>
      <c r="D98" s="189" t="s">
        <v>142</v>
      </c>
      <c r="E98" s="190" t="s">
        <v>264</v>
      </c>
      <c r="F98" s="191" t="s">
        <v>265</v>
      </c>
      <c r="G98" s="192" t="s">
        <v>266</v>
      </c>
      <c r="H98" s="193">
        <v>30.31</v>
      </c>
      <c r="I98" s="194"/>
      <c r="J98" s="195">
        <f>ROUND(I98*H98,2)</f>
        <v>0</v>
      </c>
      <c r="K98" s="191" t="s">
        <v>190</v>
      </c>
      <c r="L98" s="58"/>
      <c r="M98" s="196" t="s">
        <v>21</v>
      </c>
      <c r="N98" s="197" t="s">
        <v>46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0.316</v>
      </c>
      <c r="T98" s="199">
        <f>S98*H98</f>
        <v>9.57796</v>
      </c>
      <c r="AR98" s="21" t="s">
        <v>158</v>
      </c>
      <c r="AT98" s="21" t="s">
        <v>142</v>
      </c>
      <c r="AU98" s="21" t="s">
        <v>85</v>
      </c>
      <c r="AY98" s="21" t="s">
        <v>139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83</v>
      </c>
      <c r="BK98" s="200">
        <f>ROUND(I98*H98,2)</f>
        <v>0</v>
      </c>
      <c r="BL98" s="21" t="s">
        <v>158</v>
      </c>
      <c r="BM98" s="21" t="s">
        <v>267</v>
      </c>
    </row>
    <row r="99" spans="2:63" s="10" customFormat="1" ht="29.85" customHeight="1">
      <c r="B99" s="173"/>
      <c r="C99" s="174"/>
      <c r="D99" s="175" t="s">
        <v>74</v>
      </c>
      <c r="E99" s="187" t="s">
        <v>196</v>
      </c>
      <c r="F99" s="187" t="s">
        <v>268</v>
      </c>
      <c r="G99" s="174"/>
      <c r="H99" s="174"/>
      <c r="I99" s="177"/>
      <c r="J99" s="188">
        <f>BK99</f>
        <v>0</v>
      </c>
      <c r="K99" s="174"/>
      <c r="L99" s="179"/>
      <c r="M99" s="180"/>
      <c r="N99" s="181"/>
      <c r="O99" s="181"/>
      <c r="P99" s="182">
        <f>SUM(P100:P103)</f>
        <v>0</v>
      </c>
      <c r="Q99" s="181"/>
      <c r="R99" s="182">
        <f>SUM(R100:R103)</f>
        <v>0</v>
      </c>
      <c r="S99" s="181"/>
      <c r="T99" s="183">
        <f>SUM(T100:T103)</f>
        <v>0</v>
      </c>
      <c r="AR99" s="184" t="s">
        <v>83</v>
      </c>
      <c r="AT99" s="185" t="s">
        <v>74</v>
      </c>
      <c r="AU99" s="185" t="s">
        <v>83</v>
      </c>
      <c r="AY99" s="184" t="s">
        <v>139</v>
      </c>
      <c r="BK99" s="186">
        <f>SUM(BK100:BK103)</f>
        <v>0</v>
      </c>
    </row>
    <row r="100" spans="2:65" s="1" customFormat="1" ht="25.5" customHeight="1">
      <c r="B100" s="38"/>
      <c r="C100" s="189" t="s">
        <v>85</v>
      </c>
      <c r="D100" s="189" t="s">
        <v>142</v>
      </c>
      <c r="E100" s="190" t="s">
        <v>269</v>
      </c>
      <c r="F100" s="191" t="s">
        <v>270</v>
      </c>
      <c r="G100" s="192" t="s">
        <v>271</v>
      </c>
      <c r="H100" s="193">
        <v>3.67</v>
      </c>
      <c r="I100" s="194"/>
      <c r="J100" s="195">
        <f>ROUND(I100*H100,2)</f>
        <v>0</v>
      </c>
      <c r="K100" s="191" t="s">
        <v>190</v>
      </c>
      <c r="L100" s="58"/>
      <c r="M100" s="196" t="s">
        <v>21</v>
      </c>
      <c r="N100" s="197" t="s">
        <v>46</v>
      </c>
      <c r="O100" s="39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21" t="s">
        <v>158</v>
      </c>
      <c r="AT100" s="21" t="s">
        <v>142</v>
      </c>
      <c r="AU100" s="21" t="s">
        <v>85</v>
      </c>
      <c r="AY100" s="21" t="s">
        <v>139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1" t="s">
        <v>83</v>
      </c>
      <c r="BK100" s="200">
        <f>ROUND(I100*H100,2)</f>
        <v>0</v>
      </c>
      <c r="BL100" s="21" t="s">
        <v>158</v>
      </c>
      <c r="BM100" s="21" t="s">
        <v>272</v>
      </c>
    </row>
    <row r="101" spans="2:65" s="1" customFormat="1" ht="25.5" customHeight="1">
      <c r="B101" s="38"/>
      <c r="C101" s="189" t="s">
        <v>154</v>
      </c>
      <c r="D101" s="189" t="s">
        <v>142</v>
      </c>
      <c r="E101" s="190" t="s">
        <v>273</v>
      </c>
      <c r="F101" s="191" t="s">
        <v>274</v>
      </c>
      <c r="G101" s="192" t="s">
        <v>271</v>
      </c>
      <c r="H101" s="193">
        <v>0.918</v>
      </c>
      <c r="I101" s="194"/>
      <c r="J101" s="195">
        <f>ROUND(I101*H101,2)</f>
        <v>0</v>
      </c>
      <c r="K101" s="191" t="s">
        <v>190</v>
      </c>
      <c r="L101" s="58"/>
      <c r="M101" s="196" t="s">
        <v>21</v>
      </c>
      <c r="N101" s="197" t="s">
        <v>46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158</v>
      </c>
      <c r="AT101" s="21" t="s">
        <v>142</v>
      </c>
      <c r="AU101" s="21" t="s">
        <v>85</v>
      </c>
      <c r="AY101" s="21" t="s">
        <v>139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83</v>
      </c>
      <c r="BK101" s="200">
        <f>ROUND(I101*H101,2)</f>
        <v>0</v>
      </c>
      <c r="BL101" s="21" t="s">
        <v>158</v>
      </c>
      <c r="BM101" s="21" t="s">
        <v>275</v>
      </c>
    </row>
    <row r="102" spans="2:47" s="1" customFormat="1" ht="27">
      <c r="B102" s="38"/>
      <c r="C102" s="60"/>
      <c r="D102" s="205" t="s">
        <v>276</v>
      </c>
      <c r="E102" s="60"/>
      <c r="F102" s="206" t="s">
        <v>277</v>
      </c>
      <c r="G102" s="60"/>
      <c r="H102" s="60"/>
      <c r="I102" s="160"/>
      <c r="J102" s="60"/>
      <c r="K102" s="60"/>
      <c r="L102" s="58"/>
      <c r="M102" s="207"/>
      <c r="N102" s="39"/>
      <c r="O102" s="39"/>
      <c r="P102" s="39"/>
      <c r="Q102" s="39"/>
      <c r="R102" s="39"/>
      <c r="S102" s="39"/>
      <c r="T102" s="75"/>
      <c r="AT102" s="21" t="s">
        <v>276</v>
      </c>
      <c r="AU102" s="21" t="s">
        <v>85</v>
      </c>
    </row>
    <row r="103" spans="2:51" s="11" customFormat="1" ht="13.5">
      <c r="B103" s="208"/>
      <c r="C103" s="209"/>
      <c r="D103" s="205" t="s">
        <v>278</v>
      </c>
      <c r="E103" s="209"/>
      <c r="F103" s="210" t="s">
        <v>279</v>
      </c>
      <c r="G103" s="209"/>
      <c r="H103" s="211">
        <v>0.918</v>
      </c>
      <c r="I103" s="212"/>
      <c r="J103" s="209"/>
      <c r="K103" s="209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278</v>
      </c>
      <c r="AU103" s="217" t="s">
        <v>85</v>
      </c>
      <c r="AV103" s="11" t="s">
        <v>85</v>
      </c>
      <c r="AW103" s="11" t="s">
        <v>6</v>
      </c>
      <c r="AX103" s="11" t="s">
        <v>83</v>
      </c>
      <c r="AY103" s="217" t="s">
        <v>139</v>
      </c>
    </row>
    <row r="104" spans="2:63" s="10" customFormat="1" ht="29.85" customHeight="1">
      <c r="B104" s="173"/>
      <c r="C104" s="174"/>
      <c r="D104" s="175" t="s">
        <v>74</v>
      </c>
      <c r="E104" s="187" t="s">
        <v>209</v>
      </c>
      <c r="F104" s="187" t="s">
        <v>280</v>
      </c>
      <c r="G104" s="174"/>
      <c r="H104" s="174"/>
      <c r="I104" s="177"/>
      <c r="J104" s="188">
        <f>BK104</f>
        <v>0</v>
      </c>
      <c r="K104" s="174"/>
      <c r="L104" s="179"/>
      <c r="M104" s="180"/>
      <c r="N104" s="181"/>
      <c r="O104" s="181"/>
      <c r="P104" s="182">
        <f>SUM(P105:P109)</f>
        <v>0</v>
      </c>
      <c r="Q104" s="181"/>
      <c r="R104" s="182">
        <f>SUM(R105:R109)</f>
        <v>0</v>
      </c>
      <c r="S104" s="181"/>
      <c r="T104" s="183">
        <f>SUM(T105:T109)</f>
        <v>0</v>
      </c>
      <c r="AR104" s="184" t="s">
        <v>83</v>
      </c>
      <c r="AT104" s="185" t="s">
        <v>74</v>
      </c>
      <c r="AU104" s="185" t="s">
        <v>83</v>
      </c>
      <c r="AY104" s="184" t="s">
        <v>139</v>
      </c>
      <c r="BK104" s="186">
        <f>SUM(BK105:BK109)</f>
        <v>0</v>
      </c>
    </row>
    <row r="105" spans="2:65" s="1" customFormat="1" ht="16.5" customHeight="1">
      <c r="B105" s="38"/>
      <c r="C105" s="189" t="s">
        <v>158</v>
      </c>
      <c r="D105" s="189" t="s">
        <v>142</v>
      </c>
      <c r="E105" s="190" t="s">
        <v>281</v>
      </c>
      <c r="F105" s="191" t="s">
        <v>282</v>
      </c>
      <c r="G105" s="192" t="s">
        <v>271</v>
      </c>
      <c r="H105" s="193">
        <v>3.67</v>
      </c>
      <c r="I105" s="194"/>
      <c r="J105" s="195">
        <f>ROUND(I105*H105,2)</f>
        <v>0</v>
      </c>
      <c r="K105" s="191" t="s">
        <v>190</v>
      </c>
      <c r="L105" s="58"/>
      <c r="M105" s="196" t="s">
        <v>21</v>
      </c>
      <c r="N105" s="197" t="s">
        <v>46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158</v>
      </c>
      <c r="AT105" s="21" t="s">
        <v>142</v>
      </c>
      <c r="AU105" s="21" t="s">
        <v>85</v>
      </c>
      <c r="AY105" s="21" t="s">
        <v>139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83</v>
      </c>
      <c r="BK105" s="200">
        <f>ROUND(I105*H105,2)</f>
        <v>0</v>
      </c>
      <c r="BL105" s="21" t="s">
        <v>158</v>
      </c>
      <c r="BM105" s="21" t="s">
        <v>283</v>
      </c>
    </row>
    <row r="106" spans="2:47" s="1" customFormat="1" ht="27">
      <c r="B106" s="38"/>
      <c r="C106" s="60"/>
      <c r="D106" s="205" t="s">
        <v>276</v>
      </c>
      <c r="E106" s="60"/>
      <c r="F106" s="206" t="s">
        <v>284</v>
      </c>
      <c r="G106" s="60"/>
      <c r="H106" s="60"/>
      <c r="I106" s="160"/>
      <c r="J106" s="60"/>
      <c r="K106" s="60"/>
      <c r="L106" s="58"/>
      <c r="M106" s="207"/>
      <c r="N106" s="39"/>
      <c r="O106" s="39"/>
      <c r="P106" s="39"/>
      <c r="Q106" s="39"/>
      <c r="R106" s="39"/>
      <c r="S106" s="39"/>
      <c r="T106" s="75"/>
      <c r="AT106" s="21" t="s">
        <v>276</v>
      </c>
      <c r="AU106" s="21" t="s">
        <v>85</v>
      </c>
    </row>
    <row r="107" spans="2:65" s="1" customFormat="1" ht="25.5" customHeight="1">
      <c r="B107" s="38"/>
      <c r="C107" s="189" t="s">
        <v>138</v>
      </c>
      <c r="D107" s="189" t="s">
        <v>142</v>
      </c>
      <c r="E107" s="190" t="s">
        <v>285</v>
      </c>
      <c r="F107" s="191" t="s">
        <v>286</v>
      </c>
      <c r="G107" s="192" t="s">
        <v>271</v>
      </c>
      <c r="H107" s="193">
        <v>55.05</v>
      </c>
      <c r="I107" s="194"/>
      <c r="J107" s="195">
        <f>ROUND(I107*H107,2)</f>
        <v>0</v>
      </c>
      <c r="K107" s="191" t="s">
        <v>190</v>
      </c>
      <c r="L107" s="58"/>
      <c r="M107" s="196" t="s">
        <v>21</v>
      </c>
      <c r="N107" s="197" t="s">
        <v>46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158</v>
      </c>
      <c r="AT107" s="21" t="s">
        <v>142</v>
      </c>
      <c r="AU107" s="21" t="s">
        <v>85</v>
      </c>
      <c r="AY107" s="21" t="s">
        <v>139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83</v>
      </c>
      <c r="BK107" s="200">
        <f>ROUND(I107*H107,2)</f>
        <v>0</v>
      </c>
      <c r="BL107" s="21" t="s">
        <v>158</v>
      </c>
      <c r="BM107" s="21" t="s">
        <v>287</v>
      </c>
    </row>
    <row r="108" spans="2:47" s="1" customFormat="1" ht="27">
      <c r="B108" s="38"/>
      <c r="C108" s="60"/>
      <c r="D108" s="205" t="s">
        <v>276</v>
      </c>
      <c r="E108" s="60"/>
      <c r="F108" s="206" t="s">
        <v>288</v>
      </c>
      <c r="G108" s="60"/>
      <c r="H108" s="60"/>
      <c r="I108" s="160"/>
      <c r="J108" s="60"/>
      <c r="K108" s="60"/>
      <c r="L108" s="58"/>
      <c r="M108" s="207"/>
      <c r="N108" s="39"/>
      <c r="O108" s="39"/>
      <c r="P108" s="39"/>
      <c r="Q108" s="39"/>
      <c r="R108" s="39"/>
      <c r="S108" s="39"/>
      <c r="T108" s="75"/>
      <c r="AT108" s="21" t="s">
        <v>276</v>
      </c>
      <c r="AU108" s="21" t="s">
        <v>85</v>
      </c>
    </row>
    <row r="109" spans="2:51" s="11" customFormat="1" ht="13.5">
      <c r="B109" s="208"/>
      <c r="C109" s="209"/>
      <c r="D109" s="205" t="s">
        <v>278</v>
      </c>
      <c r="E109" s="209"/>
      <c r="F109" s="210" t="s">
        <v>289</v>
      </c>
      <c r="G109" s="209"/>
      <c r="H109" s="211">
        <v>55.05</v>
      </c>
      <c r="I109" s="212"/>
      <c r="J109" s="209"/>
      <c r="K109" s="209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278</v>
      </c>
      <c r="AU109" s="217" t="s">
        <v>85</v>
      </c>
      <c r="AV109" s="11" t="s">
        <v>85</v>
      </c>
      <c r="AW109" s="11" t="s">
        <v>6</v>
      </c>
      <c r="AX109" s="11" t="s">
        <v>83</v>
      </c>
      <c r="AY109" s="217" t="s">
        <v>139</v>
      </c>
    </row>
    <row r="110" spans="2:63" s="10" customFormat="1" ht="29.85" customHeight="1">
      <c r="B110" s="173"/>
      <c r="C110" s="174"/>
      <c r="D110" s="175" t="s">
        <v>74</v>
      </c>
      <c r="E110" s="187" t="s">
        <v>213</v>
      </c>
      <c r="F110" s="187" t="s">
        <v>290</v>
      </c>
      <c r="G110" s="174"/>
      <c r="H110" s="174"/>
      <c r="I110" s="177"/>
      <c r="J110" s="188">
        <f>BK110</f>
        <v>0</v>
      </c>
      <c r="K110" s="174"/>
      <c r="L110" s="179"/>
      <c r="M110" s="180"/>
      <c r="N110" s="181"/>
      <c r="O110" s="181"/>
      <c r="P110" s="182">
        <f>SUM(P111:P114)</f>
        <v>0</v>
      </c>
      <c r="Q110" s="181"/>
      <c r="R110" s="182">
        <f>SUM(R111:R114)</f>
        <v>0</v>
      </c>
      <c r="S110" s="181"/>
      <c r="T110" s="183">
        <f>SUM(T111:T114)</f>
        <v>0</v>
      </c>
      <c r="AR110" s="184" t="s">
        <v>83</v>
      </c>
      <c r="AT110" s="185" t="s">
        <v>74</v>
      </c>
      <c r="AU110" s="185" t="s">
        <v>83</v>
      </c>
      <c r="AY110" s="184" t="s">
        <v>139</v>
      </c>
      <c r="BK110" s="186">
        <f>SUM(BK111:BK114)</f>
        <v>0</v>
      </c>
    </row>
    <row r="111" spans="2:65" s="1" customFormat="1" ht="16.5" customHeight="1">
      <c r="B111" s="38"/>
      <c r="C111" s="189" t="s">
        <v>165</v>
      </c>
      <c r="D111" s="189" t="s">
        <v>142</v>
      </c>
      <c r="E111" s="190" t="s">
        <v>291</v>
      </c>
      <c r="F111" s="191" t="s">
        <v>292</v>
      </c>
      <c r="G111" s="192" t="s">
        <v>271</v>
      </c>
      <c r="H111" s="193">
        <v>3.67</v>
      </c>
      <c r="I111" s="194"/>
      <c r="J111" s="195">
        <f>ROUND(I111*H111,2)</f>
        <v>0</v>
      </c>
      <c r="K111" s="191" t="s">
        <v>190</v>
      </c>
      <c r="L111" s="58"/>
      <c r="M111" s="196" t="s">
        <v>21</v>
      </c>
      <c r="N111" s="197" t="s">
        <v>46</v>
      </c>
      <c r="O111" s="39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21" t="s">
        <v>158</v>
      </c>
      <c r="AT111" s="21" t="s">
        <v>142</v>
      </c>
      <c r="AU111" s="21" t="s">
        <v>85</v>
      </c>
      <c r="AY111" s="21" t="s">
        <v>139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83</v>
      </c>
      <c r="BK111" s="200">
        <f>ROUND(I111*H111,2)</f>
        <v>0</v>
      </c>
      <c r="BL111" s="21" t="s">
        <v>158</v>
      </c>
      <c r="BM111" s="21" t="s">
        <v>293</v>
      </c>
    </row>
    <row r="112" spans="2:47" s="1" customFormat="1" ht="27">
      <c r="B112" s="38"/>
      <c r="C112" s="60"/>
      <c r="D112" s="205" t="s">
        <v>276</v>
      </c>
      <c r="E112" s="60"/>
      <c r="F112" s="206" t="s">
        <v>284</v>
      </c>
      <c r="G112" s="60"/>
      <c r="H112" s="60"/>
      <c r="I112" s="160"/>
      <c r="J112" s="60"/>
      <c r="K112" s="60"/>
      <c r="L112" s="58"/>
      <c r="M112" s="207"/>
      <c r="N112" s="39"/>
      <c r="O112" s="39"/>
      <c r="P112" s="39"/>
      <c r="Q112" s="39"/>
      <c r="R112" s="39"/>
      <c r="S112" s="39"/>
      <c r="T112" s="75"/>
      <c r="AT112" s="21" t="s">
        <v>276</v>
      </c>
      <c r="AU112" s="21" t="s">
        <v>85</v>
      </c>
    </row>
    <row r="113" spans="2:65" s="1" customFormat="1" ht="16.5" customHeight="1">
      <c r="B113" s="38"/>
      <c r="C113" s="189" t="s">
        <v>169</v>
      </c>
      <c r="D113" s="189" t="s">
        <v>142</v>
      </c>
      <c r="E113" s="190" t="s">
        <v>294</v>
      </c>
      <c r="F113" s="191" t="s">
        <v>295</v>
      </c>
      <c r="G113" s="192" t="s">
        <v>296</v>
      </c>
      <c r="H113" s="193">
        <v>6.606</v>
      </c>
      <c r="I113" s="194"/>
      <c r="J113" s="195">
        <f>ROUND(I113*H113,2)</f>
        <v>0</v>
      </c>
      <c r="K113" s="191" t="s">
        <v>190</v>
      </c>
      <c r="L113" s="58"/>
      <c r="M113" s="196" t="s">
        <v>21</v>
      </c>
      <c r="N113" s="197" t="s">
        <v>46</v>
      </c>
      <c r="O113" s="39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21" t="s">
        <v>158</v>
      </c>
      <c r="AT113" s="21" t="s">
        <v>142</v>
      </c>
      <c r="AU113" s="21" t="s">
        <v>85</v>
      </c>
      <c r="AY113" s="21" t="s">
        <v>139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21" t="s">
        <v>83</v>
      </c>
      <c r="BK113" s="200">
        <f>ROUND(I113*H113,2)</f>
        <v>0</v>
      </c>
      <c r="BL113" s="21" t="s">
        <v>158</v>
      </c>
      <c r="BM113" s="21" t="s">
        <v>297</v>
      </c>
    </row>
    <row r="114" spans="2:51" s="11" customFormat="1" ht="13.5">
      <c r="B114" s="208"/>
      <c r="C114" s="209"/>
      <c r="D114" s="205" t="s">
        <v>278</v>
      </c>
      <c r="E114" s="209"/>
      <c r="F114" s="210" t="s">
        <v>298</v>
      </c>
      <c r="G114" s="209"/>
      <c r="H114" s="211">
        <v>6.606</v>
      </c>
      <c r="I114" s="212"/>
      <c r="J114" s="209"/>
      <c r="K114" s="209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278</v>
      </c>
      <c r="AU114" s="217" t="s">
        <v>85</v>
      </c>
      <c r="AV114" s="11" t="s">
        <v>85</v>
      </c>
      <c r="AW114" s="11" t="s">
        <v>6</v>
      </c>
      <c r="AX114" s="11" t="s">
        <v>83</v>
      </c>
      <c r="AY114" s="217" t="s">
        <v>139</v>
      </c>
    </row>
    <row r="115" spans="2:63" s="10" customFormat="1" ht="29.85" customHeight="1">
      <c r="B115" s="173"/>
      <c r="C115" s="174"/>
      <c r="D115" s="175" t="s">
        <v>74</v>
      </c>
      <c r="E115" s="187" t="s">
        <v>154</v>
      </c>
      <c r="F115" s="187" t="s">
        <v>299</v>
      </c>
      <c r="G115" s="174"/>
      <c r="H115" s="174"/>
      <c r="I115" s="177"/>
      <c r="J115" s="188">
        <f>BK115</f>
        <v>0</v>
      </c>
      <c r="K115" s="174"/>
      <c r="L115" s="179"/>
      <c r="M115" s="180"/>
      <c r="N115" s="181"/>
      <c r="O115" s="181"/>
      <c r="P115" s="182">
        <f>SUM(P116:P121)</f>
        <v>0</v>
      </c>
      <c r="Q115" s="181"/>
      <c r="R115" s="182">
        <f>SUM(R116:R121)</f>
        <v>0.44631184</v>
      </c>
      <c r="S115" s="181"/>
      <c r="T115" s="183">
        <f>SUM(T116:T121)</f>
        <v>0</v>
      </c>
      <c r="AR115" s="184" t="s">
        <v>83</v>
      </c>
      <c r="AT115" s="185" t="s">
        <v>74</v>
      </c>
      <c r="AU115" s="185" t="s">
        <v>83</v>
      </c>
      <c r="AY115" s="184" t="s">
        <v>139</v>
      </c>
      <c r="BK115" s="186">
        <f>SUM(BK116:BK121)</f>
        <v>0</v>
      </c>
    </row>
    <row r="116" spans="2:65" s="1" customFormat="1" ht="16.5" customHeight="1">
      <c r="B116" s="38"/>
      <c r="C116" s="189" t="s">
        <v>173</v>
      </c>
      <c r="D116" s="189" t="s">
        <v>142</v>
      </c>
      <c r="E116" s="190" t="s">
        <v>300</v>
      </c>
      <c r="F116" s="191" t="s">
        <v>301</v>
      </c>
      <c r="G116" s="192" t="s">
        <v>271</v>
      </c>
      <c r="H116" s="193">
        <v>0.122</v>
      </c>
      <c r="I116" s="194"/>
      <c r="J116" s="195">
        <f>ROUND(I116*H116,2)</f>
        <v>0</v>
      </c>
      <c r="K116" s="191" t="s">
        <v>190</v>
      </c>
      <c r="L116" s="58"/>
      <c r="M116" s="196" t="s">
        <v>21</v>
      </c>
      <c r="N116" s="197" t="s">
        <v>46</v>
      </c>
      <c r="O116" s="39"/>
      <c r="P116" s="198">
        <f>O116*H116</f>
        <v>0</v>
      </c>
      <c r="Q116" s="198">
        <v>1.94302</v>
      </c>
      <c r="R116" s="198">
        <f>Q116*H116</f>
        <v>0.23704844</v>
      </c>
      <c r="S116" s="198">
        <v>0</v>
      </c>
      <c r="T116" s="199">
        <f>S116*H116</f>
        <v>0</v>
      </c>
      <c r="AR116" s="21" t="s">
        <v>158</v>
      </c>
      <c r="AT116" s="21" t="s">
        <v>142</v>
      </c>
      <c r="AU116" s="21" t="s">
        <v>85</v>
      </c>
      <c r="AY116" s="21" t="s">
        <v>139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1" t="s">
        <v>83</v>
      </c>
      <c r="BK116" s="200">
        <f>ROUND(I116*H116,2)</f>
        <v>0</v>
      </c>
      <c r="BL116" s="21" t="s">
        <v>158</v>
      </c>
      <c r="BM116" s="21" t="s">
        <v>302</v>
      </c>
    </row>
    <row r="117" spans="2:47" s="1" customFormat="1" ht="27">
      <c r="B117" s="38"/>
      <c r="C117" s="60"/>
      <c r="D117" s="205" t="s">
        <v>276</v>
      </c>
      <c r="E117" s="60"/>
      <c r="F117" s="206" t="s">
        <v>303</v>
      </c>
      <c r="G117" s="60"/>
      <c r="H117" s="60"/>
      <c r="I117" s="160"/>
      <c r="J117" s="60"/>
      <c r="K117" s="60"/>
      <c r="L117" s="58"/>
      <c r="M117" s="207"/>
      <c r="N117" s="39"/>
      <c r="O117" s="39"/>
      <c r="P117" s="39"/>
      <c r="Q117" s="39"/>
      <c r="R117" s="39"/>
      <c r="S117" s="39"/>
      <c r="T117" s="75"/>
      <c r="AT117" s="21" t="s">
        <v>276</v>
      </c>
      <c r="AU117" s="21" t="s">
        <v>85</v>
      </c>
    </row>
    <row r="118" spans="2:65" s="1" customFormat="1" ht="16.5" customHeight="1">
      <c r="B118" s="38"/>
      <c r="C118" s="189" t="s">
        <v>177</v>
      </c>
      <c r="D118" s="189" t="s">
        <v>142</v>
      </c>
      <c r="E118" s="190" t="s">
        <v>304</v>
      </c>
      <c r="F118" s="191" t="s">
        <v>305</v>
      </c>
      <c r="G118" s="192" t="s">
        <v>296</v>
      </c>
      <c r="H118" s="193">
        <v>0.089</v>
      </c>
      <c r="I118" s="194"/>
      <c r="J118" s="195">
        <f>ROUND(I118*H118,2)</f>
        <v>0</v>
      </c>
      <c r="K118" s="191" t="s">
        <v>190</v>
      </c>
      <c r="L118" s="58"/>
      <c r="M118" s="196" t="s">
        <v>21</v>
      </c>
      <c r="N118" s="197" t="s">
        <v>46</v>
      </c>
      <c r="O118" s="39"/>
      <c r="P118" s="198">
        <f>O118*H118</f>
        <v>0</v>
      </c>
      <c r="Q118" s="198">
        <v>1.09</v>
      </c>
      <c r="R118" s="198">
        <f>Q118*H118</f>
        <v>0.09701</v>
      </c>
      <c r="S118" s="198">
        <v>0</v>
      </c>
      <c r="T118" s="199">
        <f>S118*H118</f>
        <v>0</v>
      </c>
      <c r="AR118" s="21" t="s">
        <v>158</v>
      </c>
      <c r="AT118" s="21" t="s">
        <v>142</v>
      </c>
      <c r="AU118" s="21" t="s">
        <v>85</v>
      </c>
      <c r="AY118" s="21" t="s">
        <v>139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21" t="s">
        <v>83</v>
      </c>
      <c r="BK118" s="200">
        <f>ROUND(I118*H118,2)</f>
        <v>0</v>
      </c>
      <c r="BL118" s="21" t="s">
        <v>158</v>
      </c>
      <c r="BM118" s="21" t="s">
        <v>306</v>
      </c>
    </row>
    <row r="119" spans="2:47" s="1" customFormat="1" ht="40.5">
      <c r="B119" s="38"/>
      <c r="C119" s="60"/>
      <c r="D119" s="205" t="s">
        <v>276</v>
      </c>
      <c r="E119" s="60"/>
      <c r="F119" s="206" t="s">
        <v>307</v>
      </c>
      <c r="G119" s="60"/>
      <c r="H119" s="60"/>
      <c r="I119" s="160"/>
      <c r="J119" s="60"/>
      <c r="K119" s="60"/>
      <c r="L119" s="58"/>
      <c r="M119" s="207"/>
      <c r="N119" s="39"/>
      <c r="O119" s="39"/>
      <c r="P119" s="39"/>
      <c r="Q119" s="39"/>
      <c r="R119" s="39"/>
      <c r="S119" s="39"/>
      <c r="T119" s="75"/>
      <c r="AT119" s="21" t="s">
        <v>276</v>
      </c>
      <c r="AU119" s="21" t="s">
        <v>85</v>
      </c>
    </row>
    <row r="120" spans="2:65" s="1" customFormat="1" ht="16.5" customHeight="1">
      <c r="B120" s="38"/>
      <c r="C120" s="189" t="s">
        <v>183</v>
      </c>
      <c r="D120" s="189" t="s">
        <v>142</v>
      </c>
      <c r="E120" s="190" t="s">
        <v>308</v>
      </c>
      <c r="F120" s="191" t="s">
        <v>309</v>
      </c>
      <c r="G120" s="192" t="s">
        <v>266</v>
      </c>
      <c r="H120" s="193">
        <v>0.63</v>
      </c>
      <c r="I120" s="194"/>
      <c r="J120" s="195">
        <f>ROUND(I120*H120,2)</f>
        <v>0</v>
      </c>
      <c r="K120" s="191" t="s">
        <v>190</v>
      </c>
      <c r="L120" s="58"/>
      <c r="M120" s="196" t="s">
        <v>21</v>
      </c>
      <c r="N120" s="197" t="s">
        <v>46</v>
      </c>
      <c r="O120" s="39"/>
      <c r="P120" s="198">
        <f>O120*H120</f>
        <v>0</v>
      </c>
      <c r="Q120" s="198">
        <v>0.17818</v>
      </c>
      <c r="R120" s="198">
        <f>Q120*H120</f>
        <v>0.1122534</v>
      </c>
      <c r="S120" s="198">
        <v>0</v>
      </c>
      <c r="T120" s="199">
        <f>S120*H120</f>
        <v>0</v>
      </c>
      <c r="AR120" s="21" t="s">
        <v>158</v>
      </c>
      <c r="AT120" s="21" t="s">
        <v>142</v>
      </c>
      <c r="AU120" s="21" t="s">
        <v>85</v>
      </c>
      <c r="AY120" s="21" t="s">
        <v>139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21" t="s">
        <v>83</v>
      </c>
      <c r="BK120" s="200">
        <f>ROUND(I120*H120,2)</f>
        <v>0</v>
      </c>
      <c r="BL120" s="21" t="s">
        <v>158</v>
      </c>
      <c r="BM120" s="21" t="s">
        <v>310</v>
      </c>
    </row>
    <row r="121" spans="2:47" s="1" customFormat="1" ht="40.5">
      <c r="B121" s="38"/>
      <c r="C121" s="60"/>
      <c r="D121" s="205" t="s">
        <v>276</v>
      </c>
      <c r="E121" s="60"/>
      <c r="F121" s="206" t="s">
        <v>311</v>
      </c>
      <c r="G121" s="60"/>
      <c r="H121" s="60"/>
      <c r="I121" s="160"/>
      <c r="J121" s="60"/>
      <c r="K121" s="60"/>
      <c r="L121" s="58"/>
      <c r="M121" s="207"/>
      <c r="N121" s="39"/>
      <c r="O121" s="39"/>
      <c r="P121" s="39"/>
      <c r="Q121" s="39"/>
      <c r="R121" s="39"/>
      <c r="S121" s="39"/>
      <c r="T121" s="75"/>
      <c r="AT121" s="21" t="s">
        <v>276</v>
      </c>
      <c r="AU121" s="21" t="s">
        <v>85</v>
      </c>
    </row>
    <row r="122" spans="2:63" s="10" customFormat="1" ht="29.85" customHeight="1">
      <c r="B122" s="173"/>
      <c r="C122" s="174"/>
      <c r="D122" s="175" t="s">
        <v>74</v>
      </c>
      <c r="E122" s="187" t="s">
        <v>158</v>
      </c>
      <c r="F122" s="187" t="s">
        <v>312</v>
      </c>
      <c r="G122" s="174"/>
      <c r="H122" s="174"/>
      <c r="I122" s="177"/>
      <c r="J122" s="188">
        <f>BK122</f>
        <v>0</v>
      </c>
      <c r="K122" s="174"/>
      <c r="L122" s="179"/>
      <c r="M122" s="180"/>
      <c r="N122" s="181"/>
      <c r="O122" s="181"/>
      <c r="P122" s="182">
        <f>SUM(P123:P129)</f>
        <v>0</v>
      </c>
      <c r="Q122" s="181"/>
      <c r="R122" s="182">
        <f>SUM(R123:R129)</f>
        <v>0.26537750000000004</v>
      </c>
      <c r="S122" s="181"/>
      <c r="T122" s="183">
        <f>SUM(T123:T129)</f>
        <v>0</v>
      </c>
      <c r="AR122" s="184" t="s">
        <v>83</v>
      </c>
      <c r="AT122" s="185" t="s">
        <v>74</v>
      </c>
      <c r="AU122" s="185" t="s">
        <v>83</v>
      </c>
      <c r="AY122" s="184" t="s">
        <v>139</v>
      </c>
      <c r="BK122" s="186">
        <f>SUM(BK123:BK129)</f>
        <v>0</v>
      </c>
    </row>
    <row r="123" spans="2:65" s="1" customFormat="1" ht="16.5" customHeight="1">
      <c r="B123" s="38"/>
      <c r="C123" s="189" t="s">
        <v>187</v>
      </c>
      <c r="D123" s="189" t="s">
        <v>142</v>
      </c>
      <c r="E123" s="190" t="s">
        <v>313</v>
      </c>
      <c r="F123" s="191" t="s">
        <v>314</v>
      </c>
      <c r="G123" s="192" t="s">
        <v>266</v>
      </c>
      <c r="H123" s="193">
        <v>11.25</v>
      </c>
      <c r="I123" s="194"/>
      <c r="J123" s="195">
        <f>ROUND(I123*H123,2)</f>
        <v>0</v>
      </c>
      <c r="K123" s="191" t="s">
        <v>190</v>
      </c>
      <c r="L123" s="58"/>
      <c r="M123" s="196" t="s">
        <v>21</v>
      </c>
      <c r="N123" s="197" t="s">
        <v>46</v>
      </c>
      <c r="O123" s="39"/>
      <c r="P123" s="198">
        <f>O123*H123</f>
        <v>0</v>
      </c>
      <c r="Q123" s="198">
        <v>0.00215</v>
      </c>
      <c r="R123" s="198">
        <f>Q123*H123</f>
        <v>0.0241875</v>
      </c>
      <c r="S123" s="198">
        <v>0</v>
      </c>
      <c r="T123" s="199">
        <f>S123*H123</f>
        <v>0</v>
      </c>
      <c r="AR123" s="21" t="s">
        <v>158</v>
      </c>
      <c r="AT123" s="21" t="s">
        <v>142</v>
      </c>
      <c r="AU123" s="21" t="s">
        <v>85</v>
      </c>
      <c r="AY123" s="21" t="s">
        <v>139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1" t="s">
        <v>83</v>
      </c>
      <c r="BK123" s="200">
        <f>ROUND(I123*H123,2)</f>
        <v>0</v>
      </c>
      <c r="BL123" s="21" t="s">
        <v>158</v>
      </c>
      <c r="BM123" s="21" t="s">
        <v>315</v>
      </c>
    </row>
    <row r="124" spans="2:47" s="1" customFormat="1" ht="27">
      <c r="B124" s="38"/>
      <c r="C124" s="60"/>
      <c r="D124" s="205" t="s">
        <v>276</v>
      </c>
      <c r="E124" s="60"/>
      <c r="F124" s="206" t="s">
        <v>316</v>
      </c>
      <c r="G124" s="60"/>
      <c r="H124" s="60"/>
      <c r="I124" s="160"/>
      <c r="J124" s="60"/>
      <c r="K124" s="60"/>
      <c r="L124" s="58"/>
      <c r="M124" s="207"/>
      <c r="N124" s="39"/>
      <c r="O124" s="39"/>
      <c r="P124" s="39"/>
      <c r="Q124" s="39"/>
      <c r="R124" s="39"/>
      <c r="S124" s="39"/>
      <c r="T124" s="75"/>
      <c r="AT124" s="21" t="s">
        <v>276</v>
      </c>
      <c r="AU124" s="21" t="s">
        <v>85</v>
      </c>
    </row>
    <row r="125" spans="2:65" s="1" customFormat="1" ht="16.5" customHeight="1">
      <c r="B125" s="38"/>
      <c r="C125" s="189" t="s">
        <v>192</v>
      </c>
      <c r="D125" s="189" t="s">
        <v>142</v>
      </c>
      <c r="E125" s="190" t="s">
        <v>317</v>
      </c>
      <c r="F125" s="191" t="s">
        <v>318</v>
      </c>
      <c r="G125" s="192" t="s">
        <v>266</v>
      </c>
      <c r="H125" s="193">
        <v>11.25</v>
      </c>
      <c r="I125" s="194"/>
      <c r="J125" s="195">
        <f>ROUND(I125*H125,2)</f>
        <v>0</v>
      </c>
      <c r="K125" s="191" t="s">
        <v>190</v>
      </c>
      <c r="L125" s="58"/>
      <c r="M125" s="196" t="s">
        <v>21</v>
      </c>
      <c r="N125" s="197" t="s">
        <v>46</v>
      </c>
      <c r="O125" s="3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1" t="s">
        <v>158</v>
      </c>
      <c r="AT125" s="21" t="s">
        <v>142</v>
      </c>
      <c r="AU125" s="21" t="s">
        <v>85</v>
      </c>
      <c r="AY125" s="21" t="s">
        <v>139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1" t="s">
        <v>83</v>
      </c>
      <c r="BK125" s="200">
        <f>ROUND(I125*H125,2)</f>
        <v>0</v>
      </c>
      <c r="BL125" s="21" t="s">
        <v>158</v>
      </c>
      <c r="BM125" s="21" t="s">
        <v>319</v>
      </c>
    </row>
    <row r="126" spans="2:65" s="1" customFormat="1" ht="16.5" customHeight="1">
      <c r="B126" s="38"/>
      <c r="C126" s="189" t="s">
        <v>196</v>
      </c>
      <c r="D126" s="189" t="s">
        <v>142</v>
      </c>
      <c r="E126" s="190" t="s">
        <v>320</v>
      </c>
      <c r="F126" s="191" t="s">
        <v>321</v>
      </c>
      <c r="G126" s="192" t="s">
        <v>266</v>
      </c>
      <c r="H126" s="193">
        <v>11.25</v>
      </c>
      <c r="I126" s="194"/>
      <c r="J126" s="195">
        <f>ROUND(I126*H126,2)</f>
        <v>0</v>
      </c>
      <c r="K126" s="191" t="s">
        <v>190</v>
      </c>
      <c r="L126" s="58"/>
      <c r="M126" s="196" t="s">
        <v>21</v>
      </c>
      <c r="N126" s="197" t="s">
        <v>46</v>
      </c>
      <c r="O126" s="39"/>
      <c r="P126" s="198">
        <f>O126*H126</f>
        <v>0</v>
      </c>
      <c r="Q126" s="198">
        <v>0.00524</v>
      </c>
      <c r="R126" s="198">
        <f>Q126*H126</f>
        <v>0.058949999999999995</v>
      </c>
      <c r="S126" s="198">
        <v>0</v>
      </c>
      <c r="T126" s="199">
        <f>S126*H126</f>
        <v>0</v>
      </c>
      <c r="AR126" s="21" t="s">
        <v>158</v>
      </c>
      <c r="AT126" s="21" t="s">
        <v>142</v>
      </c>
      <c r="AU126" s="21" t="s">
        <v>85</v>
      </c>
      <c r="AY126" s="21" t="s">
        <v>139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1" t="s">
        <v>83</v>
      </c>
      <c r="BK126" s="200">
        <f>ROUND(I126*H126,2)</f>
        <v>0</v>
      </c>
      <c r="BL126" s="21" t="s">
        <v>158</v>
      </c>
      <c r="BM126" s="21" t="s">
        <v>322</v>
      </c>
    </row>
    <row r="127" spans="2:65" s="1" customFormat="1" ht="16.5" customHeight="1">
      <c r="B127" s="38"/>
      <c r="C127" s="189" t="s">
        <v>200</v>
      </c>
      <c r="D127" s="189" t="s">
        <v>142</v>
      </c>
      <c r="E127" s="190" t="s">
        <v>323</v>
      </c>
      <c r="F127" s="191" t="s">
        <v>324</v>
      </c>
      <c r="G127" s="192" t="s">
        <v>266</v>
      </c>
      <c r="H127" s="193">
        <v>11.25</v>
      </c>
      <c r="I127" s="194"/>
      <c r="J127" s="195">
        <f>ROUND(I127*H127,2)</f>
        <v>0</v>
      </c>
      <c r="K127" s="191" t="s">
        <v>190</v>
      </c>
      <c r="L127" s="58"/>
      <c r="M127" s="196" t="s">
        <v>21</v>
      </c>
      <c r="N127" s="197" t="s">
        <v>46</v>
      </c>
      <c r="O127" s="39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1" t="s">
        <v>158</v>
      </c>
      <c r="AT127" s="21" t="s">
        <v>142</v>
      </c>
      <c r="AU127" s="21" t="s">
        <v>85</v>
      </c>
      <c r="AY127" s="21" t="s">
        <v>139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1" t="s">
        <v>83</v>
      </c>
      <c r="BK127" s="200">
        <f>ROUND(I127*H127,2)</f>
        <v>0</v>
      </c>
      <c r="BL127" s="21" t="s">
        <v>158</v>
      </c>
      <c r="BM127" s="21" t="s">
        <v>325</v>
      </c>
    </row>
    <row r="128" spans="2:65" s="1" customFormat="1" ht="16.5" customHeight="1">
      <c r="B128" s="38"/>
      <c r="C128" s="189" t="s">
        <v>10</v>
      </c>
      <c r="D128" s="189" t="s">
        <v>142</v>
      </c>
      <c r="E128" s="190" t="s">
        <v>326</v>
      </c>
      <c r="F128" s="191" t="s">
        <v>327</v>
      </c>
      <c r="G128" s="192" t="s">
        <v>328</v>
      </c>
      <c r="H128" s="193">
        <v>8</v>
      </c>
      <c r="I128" s="194"/>
      <c r="J128" s="195">
        <f>ROUND(I128*H128,2)</f>
        <v>0</v>
      </c>
      <c r="K128" s="191" t="s">
        <v>190</v>
      </c>
      <c r="L128" s="58"/>
      <c r="M128" s="196" t="s">
        <v>21</v>
      </c>
      <c r="N128" s="197" t="s">
        <v>46</v>
      </c>
      <c r="O128" s="39"/>
      <c r="P128" s="198">
        <f>O128*H128</f>
        <v>0</v>
      </c>
      <c r="Q128" s="198">
        <v>0.02278</v>
      </c>
      <c r="R128" s="198">
        <f>Q128*H128</f>
        <v>0.18224</v>
      </c>
      <c r="S128" s="198">
        <v>0</v>
      </c>
      <c r="T128" s="199">
        <f>S128*H128</f>
        <v>0</v>
      </c>
      <c r="AR128" s="21" t="s">
        <v>158</v>
      </c>
      <c r="AT128" s="21" t="s">
        <v>142</v>
      </c>
      <c r="AU128" s="21" t="s">
        <v>85</v>
      </c>
      <c r="AY128" s="21" t="s">
        <v>139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83</v>
      </c>
      <c r="BK128" s="200">
        <f>ROUND(I128*H128,2)</f>
        <v>0</v>
      </c>
      <c r="BL128" s="21" t="s">
        <v>158</v>
      </c>
      <c r="BM128" s="21" t="s">
        <v>329</v>
      </c>
    </row>
    <row r="129" spans="2:47" s="1" customFormat="1" ht="40.5">
      <c r="B129" s="38"/>
      <c r="C129" s="60"/>
      <c r="D129" s="205" t="s">
        <v>276</v>
      </c>
      <c r="E129" s="60"/>
      <c r="F129" s="206" t="s">
        <v>330</v>
      </c>
      <c r="G129" s="60"/>
      <c r="H129" s="60"/>
      <c r="I129" s="160"/>
      <c r="J129" s="60"/>
      <c r="K129" s="60"/>
      <c r="L129" s="58"/>
      <c r="M129" s="207"/>
      <c r="N129" s="39"/>
      <c r="O129" s="39"/>
      <c r="P129" s="39"/>
      <c r="Q129" s="39"/>
      <c r="R129" s="39"/>
      <c r="S129" s="39"/>
      <c r="T129" s="75"/>
      <c r="AT129" s="21" t="s">
        <v>276</v>
      </c>
      <c r="AU129" s="21" t="s">
        <v>85</v>
      </c>
    </row>
    <row r="130" spans="2:63" s="10" customFormat="1" ht="29.85" customHeight="1">
      <c r="B130" s="173"/>
      <c r="C130" s="174"/>
      <c r="D130" s="175" t="s">
        <v>74</v>
      </c>
      <c r="E130" s="187" t="s">
        <v>331</v>
      </c>
      <c r="F130" s="187" t="s">
        <v>332</v>
      </c>
      <c r="G130" s="174"/>
      <c r="H130" s="174"/>
      <c r="I130" s="177"/>
      <c r="J130" s="188">
        <f>BK130</f>
        <v>0</v>
      </c>
      <c r="K130" s="174"/>
      <c r="L130" s="179"/>
      <c r="M130" s="180"/>
      <c r="N130" s="181"/>
      <c r="O130" s="181"/>
      <c r="P130" s="182">
        <f>P131</f>
        <v>0</v>
      </c>
      <c r="Q130" s="181"/>
      <c r="R130" s="182">
        <f>R131</f>
        <v>0</v>
      </c>
      <c r="S130" s="181"/>
      <c r="T130" s="183">
        <f>T131</f>
        <v>0</v>
      </c>
      <c r="AR130" s="184" t="s">
        <v>83</v>
      </c>
      <c r="AT130" s="185" t="s">
        <v>74</v>
      </c>
      <c r="AU130" s="185" t="s">
        <v>83</v>
      </c>
      <c r="AY130" s="184" t="s">
        <v>139</v>
      </c>
      <c r="BK130" s="186">
        <f>BK131</f>
        <v>0</v>
      </c>
    </row>
    <row r="131" spans="2:65" s="1" customFormat="1" ht="16.5" customHeight="1">
      <c r="B131" s="38"/>
      <c r="C131" s="189" t="s">
        <v>209</v>
      </c>
      <c r="D131" s="189" t="s">
        <v>142</v>
      </c>
      <c r="E131" s="190" t="s">
        <v>333</v>
      </c>
      <c r="F131" s="191" t="s">
        <v>334</v>
      </c>
      <c r="G131" s="192" t="s">
        <v>335</v>
      </c>
      <c r="H131" s="193">
        <v>12.8</v>
      </c>
      <c r="I131" s="194"/>
      <c r="J131" s="195">
        <f>ROUND(I131*H131,2)</f>
        <v>0</v>
      </c>
      <c r="K131" s="191" t="s">
        <v>190</v>
      </c>
      <c r="L131" s="58"/>
      <c r="M131" s="196" t="s">
        <v>21</v>
      </c>
      <c r="N131" s="197" t="s">
        <v>46</v>
      </c>
      <c r="O131" s="39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21" t="s">
        <v>158</v>
      </c>
      <c r="AT131" s="21" t="s">
        <v>142</v>
      </c>
      <c r="AU131" s="21" t="s">
        <v>85</v>
      </c>
      <c r="AY131" s="21" t="s">
        <v>139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21" t="s">
        <v>83</v>
      </c>
      <c r="BK131" s="200">
        <f>ROUND(I131*H131,2)</f>
        <v>0</v>
      </c>
      <c r="BL131" s="21" t="s">
        <v>158</v>
      </c>
      <c r="BM131" s="21" t="s">
        <v>336</v>
      </c>
    </row>
    <row r="132" spans="2:63" s="10" customFormat="1" ht="29.85" customHeight="1">
      <c r="B132" s="173"/>
      <c r="C132" s="174"/>
      <c r="D132" s="175" t="s">
        <v>74</v>
      </c>
      <c r="E132" s="187" t="s">
        <v>337</v>
      </c>
      <c r="F132" s="187" t="s">
        <v>338</v>
      </c>
      <c r="G132" s="174"/>
      <c r="H132" s="174"/>
      <c r="I132" s="177"/>
      <c r="J132" s="188">
        <f>BK132</f>
        <v>0</v>
      </c>
      <c r="K132" s="174"/>
      <c r="L132" s="179"/>
      <c r="M132" s="180"/>
      <c r="N132" s="181"/>
      <c r="O132" s="181"/>
      <c r="P132" s="182">
        <f>P133</f>
        <v>0</v>
      </c>
      <c r="Q132" s="181"/>
      <c r="R132" s="182">
        <f>R133</f>
        <v>0.008400000000000001</v>
      </c>
      <c r="S132" s="181"/>
      <c r="T132" s="183">
        <f>T133</f>
        <v>0</v>
      </c>
      <c r="AR132" s="184" t="s">
        <v>83</v>
      </c>
      <c r="AT132" s="185" t="s">
        <v>74</v>
      </c>
      <c r="AU132" s="185" t="s">
        <v>83</v>
      </c>
      <c r="AY132" s="184" t="s">
        <v>139</v>
      </c>
      <c r="BK132" s="186">
        <f>BK133</f>
        <v>0</v>
      </c>
    </row>
    <row r="133" spans="2:65" s="1" customFormat="1" ht="25.5" customHeight="1">
      <c r="B133" s="38"/>
      <c r="C133" s="189" t="s">
        <v>213</v>
      </c>
      <c r="D133" s="189" t="s">
        <v>142</v>
      </c>
      <c r="E133" s="190" t="s">
        <v>339</v>
      </c>
      <c r="F133" s="191" t="s">
        <v>340</v>
      </c>
      <c r="G133" s="192" t="s">
        <v>266</v>
      </c>
      <c r="H133" s="193">
        <v>40</v>
      </c>
      <c r="I133" s="194"/>
      <c r="J133" s="195">
        <f>ROUND(I133*H133,2)</f>
        <v>0</v>
      </c>
      <c r="K133" s="191" t="s">
        <v>190</v>
      </c>
      <c r="L133" s="58"/>
      <c r="M133" s="196" t="s">
        <v>21</v>
      </c>
      <c r="N133" s="197" t="s">
        <v>46</v>
      </c>
      <c r="O133" s="39"/>
      <c r="P133" s="198">
        <f>O133*H133</f>
        <v>0</v>
      </c>
      <c r="Q133" s="198">
        <v>0.00021</v>
      </c>
      <c r="R133" s="198">
        <f>Q133*H133</f>
        <v>0.008400000000000001</v>
      </c>
      <c r="S133" s="198">
        <v>0</v>
      </c>
      <c r="T133" s="199">
        <f>S133*H133</f>
        <v>0</v>
      </c>
      <c r="AR133" s="21" t="s">
        <v>158</v>
      </c>
      <c r="AT133" s="21" t="s">
        <v>142</v>
      </c>
      <c r="AU133" s="21" t="s">
        <v>85</v>
      </c>
      <c r="AY133" s="21" t="s">
        <v>139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1" t="s">
        <v>83</v>
      </c>
      <c r="BK133" s="200">
        <f>ROUND(I133*H133,2)</f>
        <v>0</v>
      </c>
      <c r="BL133" s="21" t="s">
        <v>158</v>
      </c>
      <c r="BM133" s="21" t="s">
        <v>341</v>
      </c>
    </row>
    <row r="134" spans="2:63" s="10" customFormat="1" ht="29.85" customHeight="1">
      <c r="B134" s="173"/>
      <c r="C134" s="174"/>
      <c r="D134" s="175" t="s">
        <v>74</v>
      </c>
      <c r="E134" s="187" t="s">
        <v>342</v>
      </c>
      <c r="F134" s="187" t="s">
        <v>343</v>
      </c>
      <c r="G134" s="174"/>
      <c r="H134" s="174"/>
      <c r="I134" s="177"/>
      <c r="J134" s="188">
        <f>BK134</f>
        <v>0</v>
      </c>
      <c r="K134" s="174"/>
      <c r="L134" s="179"/>
      <c r="M134" s="180"/>
      <c r="N134" s="181"/>
      <c r="O134" s="181"/>
      <c r="P134" s="182">
        <f>SUM(P135:P158)</f>
        <v>0</v>
      </c>
      <c r="Q134" s="181"/>
      <c r="R134" s="182">
        <f>SUM(R135:R158)</f>
        <v>0</v>
      </c>
      <c r="S134" s="181"/>
      <c r="T134" s="183">
        <f>SUM(T135:T158)</f>
        <v>25.795405000000002</v>
      </c>
      <c r="AR134" s="184" t="s">
        <v>83</v>
      </c>
      <c r="AT134" s="185" t="s">
        <v>74</v>
      </c>
      <c r="AU134" s="185" t="s">
        <v>83</v>
      </c>
      <c r="AY134" s="184" t="s">
        <v>139</v>
      </c>
      <c r="BK134" s="186">
        <f>SUM(BK135:BK158)</f>
        <v>0</v>
      </c>
    </row>
    <row r="135" spans="2:65" s="1" customFormat="1" ht="16.5" customHeight="1">
      <c r="B135" s="38"/>
      <c r="C135" s="189" t="s">
        <v>217</v>
      </c>
      <c r="D135" s="189" t="s">
        <v>142</v>
      </c>
      <c r="E135" s="190" t="s">
        <v>344</v>
      </c>
      <c r="F135" s="191" t="s">
        <v>345</v>
      </c>
      <c r="G135" s="192" t="s">
        <v>271</v>
      </c>
      <c r="H135" s="193">
        <v>3.644</v>
      </c>
      <c r="I135" s="194"/>
      <c r="J135" s="195">
        <f>ROUND(I135*H135,2)</f>
        <v>0</v>
      </c>
      <c r="K135" s="191" t="s">
        <v>190</v>
      </c>
      <c r="L135" s="58"/>
      <c r="M135" s="196" t="s">
        <v>21</v>
      </c>
      <c r="N135" s="197" t="s">
        <v>46</v>
      </c>
      <c r="O135" s="39"/>
      <c r="P135" s="198">
        <f>O135*H135</f>
        <v>0</v>
      </c>
      <c r="Q135" s="198">
        <v>0</v>
      </c>
      <c r="R135" s="198">
        <f>Q135*H135</f>
        <v>0</v>
      </c>
      <c r="S135" s="198">
        <v>2</v>
      </c>
      <c r="T135" s="199">
        <f>S135*H135</f>
        <v>7.288</v>
      </c>
      <c r="AR135" s="21" t="s">
        <v>158</v>
      </c>
      <c r="AT135" s="21" t="s">
        <v>142</v>
      </c>
      <c r="AU135" s="21" t="s">
        <v>85</v>
      </c>
      <c r="AY135" s="21" t="s">
        <v>139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21" t="s">
        <v>83</v>
      </c>
      <c r="BK135" s="200">
        <f>ROUND(I135*H135,2)</f>
        <v>0</v>
      </c>
      <c r="BL135" s="21" t="s">
        <v>158</v>
      </c>
      <c r="BM135" s="21" t="s">
        <v>346</v>
      </c>
    </row>
    <row r="136" spans="2:47" s="1" customFormat="1" ht="27">
      <c r="B136" s="38"/>
      <c r="C136" s="60"/>
      <c r="D136" s="205" t="s">
        <v>276</v>
      </c>
      <c r="E136" s="60"/>
      <c r="F136" s="206" t="s">
        <v>347</v>
      </c>
      <c r="G136" s="60"/>
      <c r="H136" s="60"/>
      <c r="I136" s="160"/>
      <c r="J136" s="60"/>
      <c r="K136" s="60"/>
      <c r="L136" s="58"/>
      <c r="M136" s="207"/>
      <c r="N136" s="39"/>
      <c r="O136" s="39"/>
      <c r="P136" s="39"/>
      <c r="Q136" s="39"/>
      <c r="R136" s="39"/>
      <c r="S136" s="39"/>
      <c r="T136" s="75"/>
      <c r="AT136" s="21" t="s">
        <v>276</v>
      </c>
      <c r="AU136" s="21" t="s">
        <v>85</v>
      </c>
    </row>
    <row r="137" spans="2:65" s="1" customFormat="1" ht="16.5" customHeight="1">
      <c r="B137" s="38"/>
      <c r="C137" s="189" t="s">
        <v>223</v>
      </c>
      <c r="D137" s="189" t="s">
        <v>142</v>
      </c>
      <c r="E137" s="190" t="s">
        <v>348</v>
      </c>
      <c r="F137" s="191" t="s">
        <v>349</v>
      </c>
      <c r="G137" s="192" t="s">
        <v>266</v>
      </c>
      <c r="H137" s="193">
        <v>29.12</v>
      </c>
      <c r="I137" s="194"/>
      <c r="J137" s="195">
        <f>ROUND(I137*H137,2)</f>
        <v>0</v>
      </c>
      <c r="K137" s="191" t="s">
        <v>190</v>
      </c>
      <c r="L137" s="58"/>
      <c r="M137" s="196" t="s">
        <v>21</v>
      </c>
      <c r="N137" s="197" t="s">
        <v>46</v>
      </c>
      <c r="O137" s="39"/>
      <c r="P137" s="198">
        <f>O137*H137</f>
        <v>0</v>
      </c>
      <c r="Q137" s="198">
        <v>0</v>
      </c>
      <c r="R137" s="198">
        <f>Q137*H137</f>
        <v>0</v>
      </c>
      <c r="S137" s="198">
        <v>0.261</v>
      </c>
      <c r="T137" s="199">
        <f>S137*H137</f>
        <v>7.600320000000001</v>
      </c>
      <c r="AR137" s="21" t="s">
        <v>158</v>
      </c>
      <c r="AT137" s="21" t="s">
        <v>142</v>
      </c>
      <c r="AU137" s="21" t="s">
        <v>85</v>
      </c>
      <c r="AY137" s="21" t="s">
        <v>139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1" t="s">
        <v>83</v>
      </c>
      <c r="BK137" s="200">
        <f>ROUND(I137*H137,2)</f>
        <v>0</v>
      </c>
      <c r="BL137" s="21" t="s">
        <v>158</v>
      </c>
      <c r="BM137" s="21" t="s">
        <v>350</v>
      </c>
    </row>
    <row r="138" spans="2:65" s="1" customFormat="1" ht="16.5" customHeight="1">
      <c r="B138" s="38"/>
      <c r="C138" s="189" t="s">
        <v>227</v>
      </c>
      <c r="D138" s="189" t="s">
        <v>142</v>
      </c>
      <c r="E138" s="190" t="s">
        <v>351</v>
      </c>
      <c r="F138" s="191" t="s">
        <v>352</v>
      </c>
      <c r="G138" s="192" t="s">
        <v>271</v>
      </c>
      <c r="H138" s="193">
        <v>1.43</v>
      </c>
      <c r="I138" s="194"/>
      <c r="J138" s="195">
        <f>ROUND(I138*H138,2)</f>
        <v>0</v>
      </c>
      <c r="K138" s="191" t="s">
        <v>190</v>
      </c>
      <c r="L138" s="58"/>
      <c r="M138" s="196" t="s">
        <v>21</v>
      </c>
      <c r="N138" s="197" t="s">
        <v>46</v>
      </c>
      <c r="O138" s="39"/>
      <c r="P138" s="198">
        <f>O138*H138</f>
        <v>0</v>
      </c>
      <c r="Q138" s="198">
        <v>0</v>
      </c>
      <c r="R138" s="198">
        <f>Q138*H138</f>
        <v>0</v>
      </c>
      <c r="S138" s="198">
        <v>2.2</v>
      </c>
      <c r="T138" s="199">
        <f>S138*H138</f>
        <v>3.146</v>
      </c>
      <c r="AR138" s="21" t="s">
        <v>158</v>
      </c>
      <c r="AT138" s="21" t="s">
        <v>142</v>
      </c>
      <c r="AU138" s="21" t="s">
        <v>85</v>
      </c>
      <c r="AY138" s="21" t="s">
        <v>139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1" t="s">
        <v>83</v>
      </c>
      <c r="BK138" s="200">
        <f>ROUND(I138*H138,2)</f>
        <v>0</v>
      </c>
      <c r="BL138" s="21" t="s">
        <v>158</v>
      </c>
      <c r="BM138" s="21" t="s">
        <v>353</v>
      </c>
    </row>
    <row r="139" spans="2:47" s="1" customFormat="1" ht="27">
      <c r="B139" s="38"/>
      <c r="C139" s="60"/>
      <c r="D139" s="205" t="s">
        <v>276</v>
      </c>
      <c r="E139" s="60"/>
      <c r="F139" s="206" t="s">
        <v>354</v>
      </c>
      <c r="G139" s="60"/>
      <c r="H139" s="60"/>
      <c r="I139" s="160"/>
      <c r="J139" s="60"/>
      <c r="K139" s="60"/>
      <c r="L139" s="58"/>
      <c r="M139" s="207"/>
      <c r="N139" s="39"/>
      <c r="O139" s="39"/>
      <c r="P139" s="39"/>
      <c r="Q139" s="39"/>
      <c r="R139" s="39"/>
      <c r="S139" s="39"/>
      <c r="T139" s="75"/>
      <c r="AT139" s="21" t="s">
        <v>276</v>
      </c>
      <c r="AU139" s="21" t="s">
        <v>85</v>
      </c>
    </row>
    <row r="140" spans="2:65" s="1" customFormat="1" ht="16.5" customHeight="1">
      <c r="B140" s="38"/>
      <c r="C140" s="189" t="s">
        <v>9</v>
      </c>
      <c r="D140" s="189" t="s">
        <v>142</v>
      </c>
      <c r="E140" s="190" t="s">
        <v>355</v>
      </c>
      <c r="F140" s="191" t="s">
        <v>356</v>
      </c>
      <c r="G140" s="192" t="s">
        <v>266</v>
      </c>
      <c r="H140" s="193">
        <v>5.625</v>
      </c>
      <c r="I140" s="194"/>
      <c r="J140" s="195">
        <f>ROUND(I140*H140,2)</f>
        <v>0</v>
      </c>
      <c r="K140" s="191" t="s">
        <v>190</v>
      </c>
      <c r="L140" s="58"/>
      <c r="M140" s="196" t="s">
        <v>21</v>
      </c>
      <c r="N140" s="197" t="s">
        <v>46</v>
      </c>
      <c r="O140" s="39"/>
      <c r="P140" s="198">
        <f>O140*H140</f>
        <v>0</v>
      </c>
      <c r="Q140" s="198">
        <v>0</v>
      </c>
      <c r="R140" s="198">
        <f>Q140*H140</f>
        <v>0</v>
      </c>
      <c r="S140" s="198">
        <v>0.055</v>
      </c>
      <c r="T140" s="199">
        <f>S140*H140</f>
        <v>0.309375</v>
      </c>
      <c r="AR140" s="21" t="s">
        <v>158</v>
      </c>
      <c r="AT140" s="21" t="s">
        <v>142</v>
      </c>
      <c r="AU140" s="21" t="s">
        <v>85</v>
      </c>
      <c r="AY140" s="21" t="s">
        <v>139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1" t="s">
        <v>83</v>
      </c>
      <c r="BK140" s="200">
        <f>ROUND(I140*H140,2)</f>
        <v>0</v>
      </c>
      <c r="BL140" s="21" t="s">
        <v>158</v>
      </c>
      <c r="BM140" s="21" t="s">
        <v>357</v>
      </c>
    </row>
    <row r="141" spans="2:65" s="1" customFormat="1" ht="16.5" customHeight="1">
      <c r="B141" s="38"/>
      <c r="C141" s="189" t="s">
        <v>236</v>
      </c>
      <c r="D141" s="189" t="s">
        <v>142</v>
      </c>
      <c r="E141" s="190" t="s">
        <v>358</v>
      </c>
      <c r="F141" s="191" t="s">
        <v>359</v>
      </c>
      <c r="G141" s="192" t="s">
        <v>271</v>
      </c>
      <c r="H141" s="193">
        <v>0.1</v>
      </c>
      <c r="I141" s="194"/>
      <c r="J141" s="195">
        <f>ROUND(I141*H141,2)</f>
        <v>0</v>
      </c>
      <c r="K141" s="191" t="s">
        <v>190</v>
      </c>
      <c r="L141" s="58"/>
      <c r="M141" s="196" t="s">
        <v>21</v>
      </c>
      <c r="N141" s="197" t="s">
        <v>46</v>
      </c>
      <c r="O141" s="39"/>
      <c r="P141" s="198">
        <f>O141*H141</f>
        <v>0</v>
      </c>
      <c r="Q141" s="198">
        <v>0</v>
      </c>
      <c r="R141" s="198">
        <f>Q141*H141</f>
        <v>0</v>
      </c>
      <c r="S141" s="198">
        <v>2.4</v>
      </c>
      <c r="T141" s="199">
        <f>S141*H141</f>
        <v>0.24</v>
      </c>
      <c r="AR141" s="21" t="s">
        <v>158</v>
      </c>
      <c r="AT141" s="21" t="s">
        <v>142</v>
      </c>
      <c r="AU141" s="21" t="s">
        <v>85</v>
      </c>
      <c r="AY141" s="21" t="s">
        <v>139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21" t="s">
        <v>83</v>
      </c>
      <c r="BK141" s="200">
        <f>ROUND(I141*H141,2)</f>
        <v>0</v>
      </c>
      <c r="BL141" s="21" t="s">
        <v>158</v>
      </c>
      <c r="BM141" s="21" t="s">
        <v>360</v>
      </c>
    </row>
    <row r="142" spans="2:47" s="1" customFormat="1" ht="40.5">
      <c r="B142" s="38"/>
      <c r="C142" s="60"/>
      <c r="D142" s="205" t="s">
        <v>276</v>
      </c>
      <c r="E142" s="60"/>
      <c r="F142" s="206" t="s">
        <v>361</v>
      </c>
      <c r="G142" s="60"/>
      <c r="H142" s="60"/>
      <c r="I142" s="160"/>
      <c r="J142" s="60"/>
      <c r="K142" s="60"/>
      <c r="L142" s="58"/>
      <c r="M142" s="207"/>
      <c r="N142" s="39"/>
      <c r="O142" s="39"/>
      <c r="P142" s="39"/>
      <c r="Q142" s="39"/>
      <c r="R142" s="39"/>
      <c r="S142" s="39"/>
      <c r="T142" s="75"/>
      <c r="AT142" s="21" t="s">
        <v>276</v>
      </c>
      <c r="AU142" s="21" t="s">
        <v>85</v>
      </c>
    </row>
    <row r="143" spans="2:65" s="1" customFormat="1" ht="25.5" customHeight="1">
      <c r="B143" s="38"/>
      <c r="C143" s="189" t="s">
        <v>362</v>
      </c>
      <c r="D143" s="189" t="s">
        <v>142</v>
      </c>
      <c r="E143" s="190" t="s">
        <v>363</v>
      </c>
      <c r="F143" s="191" t="s">
        <v>364</v>
      </c>
      <c r="G143" s="192" t="s">
        <v>271</v>
      </c>
      <c r="H143" s="193">
        <v>0.865</v>
      </c>
      <c r="I143" s="194"/>
      <c r="J143" s="195">
        <f>ROUND(I143*H143,2)</f>
        <v>0</v>
      </c>
      <c r="K143" s="191" t="s">
        <v>190</v>
      </c>
      <c r="L143" s="58"/>
      <c r="M143" s="196" t="s">
        <v>21</v>
      </c>
      <c r="N143" s="197" t="s">
        <v>46</v>
      </c>
      <c r="O143" s="39"/>
      <c r="P143" s="198">
        <f>O143*H143</f>
        <v>0</v>
      </c>
      <c r="Q143" s="198">
        <v>0</v>
      </c>
      <c r="R143" s="198">
        <f>Q143*H143</f>
        <v>0</v>
      </c>
      <c r="S143" s="198">
        <v>2.2</v>
      </c>
      <c r="T143" s="199">
        <f>S143*H143</f>
        <v>1.903</v>
      </c>
      <c r="AR143" s="21" t="s">
        <v>158</v>
      </c>
      <c r="AT143" s="21" t="s">
        <v>142</v>
      </c>
      <c r="AU143" s="21" t="s">
        <v>85</v>
      </c>
      <c r="AY143" s="21" t="s">
        <v>139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1" t="s">
        <v>83</v>
      </c>
      <c r="BK143" s="200">
        <f>ROUND(I143*H143,2)</f>
        <v>0</v>
      </c>
      <c r="BL143" s="21" t="s">
        <v>158</v>
      </c>
      <c r="BM143" s="21" t="s">
        <v>365</v>
      </c>
    </row>
    <row r="144" spans="2:47" s="1" customFormat="1" ht="27">
      <c r="B144" s="38"/>
      <c r="C144" s="60"/>
      <c r="D144" s="205" t="s">
        <v>276</v>
      </c>
      <c r="E144" s="60"/>
      <c r="F144" s="206" t="s">
        <v>366</v>
      </c>
      <c r="G144" s="60"/>
      <c r="H144" s="60"/>
      <c r="I144" s="160"/>
      <c r="J144" s="60"/>
      <c r="K144" s="60"/>
      <c r="L144" s="58"/>
      <c r="M144" s="207"/>
      <c r="N144" s="39"/>
      <c r="O144" s="39"/>
      <c r="P144" s="39"/>
      <c r="Q144" s="39"/>
      <c r="R144" s="39"/>
      <c r="S144" s="39"/>
      <c r="T144" s="75"/>
      <c r="AT144" s="21" t="s">
        <v>276</v>
      </c>
      <c r="AU144" s="21" t="s">
        <v>85</v>
      </c>
    </row>
    <row r="145" spans="2:65" s="1" customFormat="1" ht="25.5" customHeight="1">
      <c r="B145" s="38"/>
      <c r="C145" s="189" t="s">
        <v>367</v>
      </c>
      <c r="D145" s="189" t="s">
        <v>142</v>
      </c>
      <c r="E145" s="190" t="s">
        <v>368</v>
      </c>
      <c r="F145" s="191" t="s">
        <v>369</v>
      </c>
      <c r="G145" s="192" t="s">
        <v>266</v>
      </c>
      <c r="H145" s="193">
        <v>2.15</v>
      </c>
      <c r="I145" s="194"/>
      <c r="J145" s="195">
        <f>ROUND(I145*H145,2)</f>
        <v>0</v>
      </c>
      <c r="K145" s="191" t="s">
        <v>190</v>
      </c>
      <c r="L145" s="58"/>
      <c r="M145" s="196" t="s">
        <v>21</v>
      </c>
      <c r="N145" s="197" t="s">
        <v>46</v>
      </c>
      <c r="O145" s="39"/>
      <c r="P145" s="198">
        <f>O145*H145</f>
        <v>0</v>
      </c>
      <c r="Q145" s="198">
        <v>0</v>
      </c>
      <c r="R145" s="198">
        <f>Q145*H145</f>
        <v>0</v>
      </c>
      <c r="S145" s="198">
        <v>0.035</v>
      </c>
      <c r="T145" s="199">
        <f>S145*H145</f>
        <v>0.07525</v>
      </c>
      <c r="AR145" s="21" t="s">
        <v>158</v>
      </c>
      <c r="AT145" s="21" t="s">
        <v>142</v>
      </c>
      <c r="AU145" s="21" t="s">
        <v>85</v>
      </c>
      <c r="AY145" s="21" t="s">
        <v>139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1" t="s">
        <v>83</v>
      </c>
      <c r="BK145" s="200">
        <f>ROUND(I145*H145,2)</f>
        <v>0</v>
      </c>
      <c r="BL145" s="21" t="s">
        <v>158</v>
      </c>
      <c r="BM145" s="21" t="s">
        <v>370</v>
      </c>
    </row>
    <row r="146" spans="2:47" s="1" customFormat="1" ht="27">
      <c r="B146" s="38"/>
      <c r="C146" s="60"/>
      <c r="D146" s="205" t="s">
        <v>276</v>
      </c>
      <c r="E146" s="60"/>
      <c r="F146" s="206" t="s">
        <v>371</v>
      </c>
      <c r="G146" s="60"/>
      <c r="H146" s="60"/>
      <c r="I146" s="160"/>
      <c r="J146" s="60"/>
      <c r="K146" s="60"/>
      <c r="L146" s="58"/>
      <c r="M146" s="207"/>
      <c r="N146" s="39"/>
      <c r="O146" s="39"/>
      <c r="P146" s="39"/>
      <c r="Q146" s="39"/>
      <c r="R146" s="39"/>
      <c r="S146" s="39"/>
      <c r="T146" s="75"/>
      <c r="AT146" s="21" t="s">
        <v>276</v>
      </c>
      <c r="AU146" s="21" t="s">
        <v>85</v>
      </c>
    </row>
    <row r="147" spans="2:65" s="1" customFormat="1" ht="25.5" customHeight="1">
      <c r="B147" s="38"/>
      <c r="C147" s="189" t="s">
        <v>372</v>
      </c>
      <c r="D147" s="189" t="s">
        <v>142</v>
      </c>
      <c r="E147" s="190" t="s">
        <v>373</v>
      </c>
      <c r="F147" s="191" t="s">
        <v>374</v>
      </c>
      <c r="G147" s="192" t="s">
        <v>266</v>
      </c>
      <c r="H147" s="193">
        <v>22.37</v>
      </c>
      <c r="I147" s="194"/>
      <c r="J147" s="195">
        <f>ROUND(I147*H147,2)</f>
        <v>0</v>
      </c>
      <c r="K147" s="191" t="s">
        <v>190</v>
      </c>
      <c r="L147" s="58"/>
      <c r="M147" s="196" t="s">
        <v>21</v>
      </c>
      <c r="N147" s="197" t="s">
        <v>46</v>
      </c>
      <c r="O147" s="39"/>
      <c r="P147" s="198">
        <f>O147*H147</f>
        <v>0</v>
      </c>
      <c r="Q147" s="198">
        <v>0</v>
      </c>
      <c r="R147" s="198">
        <f>Q147*H147</f>
        <v>0</v>
      </c>
      <c r="S147" s="198">
        <v>0.035</v>
      </c>
      <c r="T147" s="199">
        <f>S147*H147</f>
        <v>0.7829500000000001</v>
      </c>
      <c r="AR147" s="21" t="s">
        <v>158</v>
      </c>
      <c r="AT147" s="21" t="s">
        <v>142</v>
      </c>
      <c r="AU147" s="21" t="s">
        <v>85</v>
      </c>
      <c r="AY147" s="21" t="s">
        <v>139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21" t="s">
        <v>83</v>
      </c>
      <c r="BK147" s="200">
        <f>ROUND(I147*H147,2)</f>
        <v>0</v>
      </c>
      <c r="BL147" s="21" t="s">
        <v>158</v>
      </c>
      <c r="BM147" s="21" t="s">
        <v>375</v>
      </c>
    </row>
    <row r="148" spans="2:47" s="1" customFormat="1" ht="40.5">
      <c r="B148" s="38"/>
      <c r="C148" s="60"/>
      <c r="D148" s="205" t="s">
        <v>276</v>
      </c>
      <c r="E148" s="60"/>
      <c r="F148" s="206" t="s">
        <v>376</v>
      </c>
      <c r="G148" s="60"/>
      <c r="H148" s="60"/>
      <c r="I148" s="160"/>
      <c r="J148" s="60"/>
      <c r="K148" s="60"/>
      <c r="L148" s="58"/>
      <c r="M148" s="207"/>
      <c r="N148" s="39"/>
      <c r="O148" s="39"/>
      <c r="P148" s="39"/>
      <c r="Q148" s="39"/>
      <c r="R148" s="39"/>
      <c r="S148" s="39"/>
      <c r="T148" s="75"/>
      <c r="AT148" s="21" t="s">
        <v>276</v>
      </c>
      <c r="AU148" s="21" t="s">
        <v>85</v>
      </c>
    </row>
    <row r="149" spans="2:65" s="1" customFormat="1" ht="16.5" customHeight="1">
      <c r="B149" s="38"/>
      <c r="C149" s="189" t="s">
        <v>377</v>
      </c>
      <c r="D149" s="189" t="s">
        <v>142</v>
      </c>
      <c r="E149" s="190" t="s">
        <v>378</v>
      </c>
      <c r="F149" s="191" t="s">
        <v>379</v>
      </c>
      <c r="G149" s="192" t="s">
        <v>271</v>
      </c>
      <c r="H149" s="193">
        <v>0.541</v>
      </c>
      <c r="I149" s="194"/>
      <c r="J149" s="195">
        <f>ROUND(I149*H149,2)</f>
        <v>0</v>
      </c>
      <c r="K149" s="191" t="s">
        <v>190</v>
      </c>
      <c r="L149" s="58"/>
      <c r="M149" s="196" t="s">
        <v>21</v>
      </c>
      <c r="N149" s="197" t="s">
        <v>46</v>
      </c>
      <c r="O149" s="39"/>
      <c r="P149" s="198">
        <f>O149*H149</f>
        <v>0</v>
      </c>
      <c r="Q149" s="198">
        <v>0</v>
      </c>
      <c r="R149" s="198">
        <f>Q149*H149</f>
        <v>0</v>
      </c>
      <c r="S149" s="198">
        <v>1.4</v>
      </c>
      <c r="T149" s="199">
        <f>S149*H149</f>
        <v>0.7574</v>
      </c>
      <c r="AR149" s="21" t="s">
        <v>158</v>
      </c>
      <c r="AT149" s="21" t="s">
        <v>142</v>
      </c>
      <c r="AU149" s="21" t="s">
        <v>85</v>
      </c>
      <c r="AY149" s="21" t="s">
        <v>139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21" t="s">
        <v>83</v>
      </c>
      <c r="BK149" s="200">
        <f>ROUND(I149*H149,2)</f>
        <v>0</v>
      </c>
      <c r="BL149" s="21" t="s">
        <v>158</v>
      </c>
      <c r="BM149" s="21" t="s">
        <v>380</v>
      </c>
    </row>
    <row r="150" spans="2:65" s="1" customFormat="1" ht="16.5" customHeight="1">
      <c r="B150" s="38"/>
      <c r="C150" s="189" t="s">
        <v>381</v>
      </c>
      <c r="D150" s="189" t="s">
        <v>142</v>
      </c>
      <c r="E150" s="190" t="s">
        <v>382</v>
      </c>
      <c r="F150" s="191" t="s">
        <v>383</v>
      </c>
      <c r="G150" s="192" t="s">
        <v>271</v>
      </c>
      <c r="H150" s="193">
        <v>0.92</v>
      </c>
      <c r="I150" s="194"/>
      <c r="J150" s="195">
        <f>ROUND(I150*H150,2)</f>
        <v>0</v>
      </c>
      <c r="K150" s="191" t="s">
        <v>190</v>
      </c>
      <c r="L150" s="58"/>
      <c r="M150" s="196" t="s">
        <v>21</v>
      </c>
      <c r="N150" s="197" t="s">
        <v>46</v>
      </c>
      <c r="O150" s="39"/>
      <c r="P150" s="198">
        <f>O150*H150</f>
        <v>0</v>
      </c>
      <c r="Q150" s="198">
        <v>0</v>
      </c>
      <c r="R150" s="198">
        <f>Q150*H150</f>
        <v>0</v>
      </c>
      <c r="S150" s="198">
        <v>2.6</v>
      </c>
      <c r="T150" s="199">
        <f>S150*H150</f>
        <v>2.3920000000000003</v>
      </c>
      <c r="AR150" s="21" t="s">
        <v>158</v>
      </c>
      <c r="AT150" s="21" t="s">
        <v>142</v>
      </c>
      <c r="AU150" s="21" t="s">
        <v>85</v>
      </c>
      <c r="AY150" s="21" t="s">
        <v>139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21" t="s">
        <v>83</v>
      </c>
      <c r="BK150" s="200">
        <f>ROUND(I150*H150,2)</f>
        <v>0</v>
      </c>
      <c r="BL150" s="21" t="s">
        <v>158</v>
      </c>
      <c r="BM150" s="21" t="s">
        <v>384</v>
      </c>
    </row>
    <row r="151" spans="2:65" s="1" customFormat="1" ht="16.5" customHeight="1">
      <c r="B151" s="38"/>
      <c r="C151" s="189" t="s">
        <v>385</v>
      </c>
      <c r="D151" s="189" t="s">
        <v>142</v>
      </c>
      <c r="E151" s="190" t="s">
        <v>386</v>
      </c>
      <c r="F151" s="191" t="s">
        <v>387</v>
      </c>
      <c r="G151" s="192" t="s">
        <v>266</v>
      </c>
      <c r="H151" s="193">
        <v>0.54</v>
      </c>
      <c r="I151" s="194"/>
      <c r="J151" s="195">
        <f>ROUND(I151*H151,2)</f>
        <v>0</v>
      </c>
      <c r="K151" s="191" t="s">
        <v>190</v>
      </c>
      <c r="L151" s="58"/>
      <c r="M151" s="196" t="s">
        <v>21</v>
      </c>
      <c r="N151" s="197" t="s">
        <v>46</v>
      </c>
      <c r="O151" s="39"/>
      <c r="P151" s="198">
        <f>O151*H151</f>
        <v>0</v>
      </c>
      <c r="Q151" s="198">
        <v>0</v>
      </c>
      <c r="R151" s="198">
        <f>Q151*H151</f>
        <v>0</v>
      </c>
      <c r="S151" s="198">
        <v>0.183</v>
      </c>
      <c r="T151" s="199">
        <f>S151*H151</f>
        <v>0.09882</v>
      </c>
      <c r="AR151" s="21" t="s">
        <v>158</v>
      </c>
      <c r="AT151" s="21" t="s">
        <v>142</v>
      </c>
      <c r="AU151" s="21" t="s">
        <v>85</v>
      </c>
      <c r="AY151" s="21" t="s">
        <v>139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21" t="s">
        <v>83</v>
      </c>
      <c r="BK151" s="200">
        <f>ROUND(I151*H151,2)</f>
        <v>0</v>
      </c>
      <c r="BL151" s="21" t="s">
        <v>158</v>
      </c>
      <c r="BM151" s="21" t="s">
        <v>388</v>
      </c>
    </row>
    <row r="152" spans="2:47" s="1" customFormat="1" ht="27">
      <c r="B152" s="38"/>
      <c r="C152" s="60"/>
      <c r="D152" s="205" t="s">
        <v>276</v>
      </c>
      <c r="E152" s="60"/>
      <c r="F152" s="206" t="s">
        <v>389</v>
      </c>
      <c r="G152" s="60"/>
      <c r="H152" s="60"/>
      <c r="I152" s="160"/>
      <c r="J152" s="60"/>
      <c r="K152" s="60"/>
      <c r="L152" s="58"/>
      <c r="M152" s="207"/>
      <c r="N152" s="39"/>
      <c r="O152" s="39"/>
      <c r="P152" s="39"/>
      <c r="Q152" s="39"/>
      <c r="R152" s="39"/>
      <c r="S152" s="39"/>
      <c r="T152" s="75"/>
      <c r="AT152" s="21" t="s">
        <v>276</v>
      </c>
      <c r="AU152" s="21" t="s">
        <v>85</v>
      </c>
    </row>
    <row r="153" spans="2:65" s="1" customFormat="1" ht="16.5" customHeight="1">
      <c r="B153" s="38"/>
      <c r="C153" s="189" t="s">
        <v>390</v>
      </c>
      <c r="D153" s="189" t="s">
        <v>142</v>
      </c>
      <c r="E153" s="190" t="s">
        <v>391</v>
      </c>
      <c r="F153" s="191" t="s">
        <v>392</v>
      </c>
      <c r="G153" s="192" t="s">
        <v>266</v>
      </c>
      <c r="H153" s="193">
        <v>1.14</v>
      </c>
      <c r="I153" s="194"/>
      <c r="J153" s="195">
        <f>ROUND(I153*H153,2)</f>
        <v>0</v>
      </c>
      <c r="K153" s="191" t="s">
        <v>190</v>
      </c>
      <c r="L153" s="58"/>
      <c r="M153" s="196" t="s">
        <v>21</v>
      </c>
      <c r="N153" s="197" t="s">
        <v>46</v>
      </c>
      <c r="O153" s="39"/>
      <c r="P153" s="198">
        <f>O153*H153</f>
        <v>0</v>
      </c>
      <c r="Q153" s="198">
        <v>0</v>
      </c>
      <c r="R153" s="198">
        <f>Q153*H153</f>
        <v>0</v>
      </c>
      <c r="S153" s="198">
        <v>0.275</v>
      </c>
      <c r="T153" s="199">
        <f>S153*H153</f>
        <v>0.3135</v>
      </c>
      <c r="AR153" s="21" t="s">
        <v>158</v>
      </c>
      <c r="AT153" s="21" t="s">
        <v>142</v>
      </c>
      <c r="AU153" s="21" t="s">
        <v>85</v>
      </c>
      <c r="AY153" s="21" t="s">
        <v>139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21" t="s">
        <v>83</v>
      </c>
      <c r="BK153" s="200">
        <f>ROUND(I153*H153,2)</f>
        <v>0</v>
      </c>
      <c r="BL153" s="21" t="s">
        <v>158</v>
      </c>
      <c r="BM153" s="21" t="s">
        <v>393</v>
      </c>
    </row>
    <row r="154" spans="2:47" s="1" customFormat="1" ht="40.5">
      <c r="B154" s="38"/>
      <c r="C154" s="60"/>
      <c r="D154" s="205" t="s">
        <v>276</v>
      </c>
      <c r="E154" s="60"/>
      <c r="F154" s="206" t="s">
        <v>394</v>
      </c>
      <c r="G154" s="60"/>
      <c r="H154" s="60"/>
      <c r="I154" s="160"/>
      <c r="J154" s="60"/>
      <c r="K154" s="60"/>
      <c r="L154" s="58"/>
      <c r="M154" s="207"/>
      <c r="N154" s="39"/>
      <c r="O154" s="39"/>
      <c r="P154" s="39"/>
      <c r="Q154" s="39"/>
      <c r="R154" s="39"/>
      <c r="S154" s="39"/>
      <c r="T154" s="75"/>
      <c r="AT154" s="21" t="s">
        <v>276</v>
      </c>
      <c r="AU154" s="21" t="s">
        <v>85</v>
      </c>
    </row>
    <row r="155" spans="2:65" s="1" customFormat="1" ht="16.5" customHeight="1">
      <c r="B155" s="38"/>
      <c r="C155" s="189" t="s">
        <v>395</v>
      </c>
      <c r="D155" s="189" t="s">
        <v>142</v>
      </c>
      <c r="E155" s="190" t="s">
        <v>396</v>
      </c>
      <c r="F155" s="191" t="s">
        <v>397</v>
      </c>
      <c r="G155" s="192" t="s">
        <v>266</v>
      </c>
      <c r="H155" s="193">
        <v>1</v>
      </c>
      <c r="I155" s="194"/>
      <c r="J155" s="195">
        <f>ROUND(I155*H155,2)</f>
        <v>0</v>
      </c>
      <c r="K155" s="191" t="s">
        <v>190</v>
      </c>
      <c r="L155" s="58"/>
      <c r="M155" s="196" t="s">
        <v>21</v>
      </c>
      <c r="N155" s="197" t="s">
        <v>46</v>
      </c>
      <c r="O155" s="39"/>
      <c r="P155" s="198">
        <f>O155*H155</f>
        <v>0</v>
      </c>
      <c r="Q155" s="198">
        <v>0</v>
      </c>
      <c r="R155" s="198">
        <f>Q155*H155</f>
        <v>0</v>
      </c>
      <c r="S155" s="198">
        <v>0.065</v>
      </c>
      <c r="T155" s="199">
        <f>S155*H155</f>
        <v>0.065</v>
      </c>
      <c r="AR155" s="21" t="s">
        <v>209</v>
      </c>
      <c r="AT155" s="21" t="s">
        <v>142</v>
      </c>
      <c r="AU155" s="21" t="s">
        <v>85</v>
      </c>
      <c r="AY155" s="21" t="s">
        <v>139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21" t="s">
        <v>83</v>
      </c>
      <c r="BK155" s="200">
        <f>ROUND(I155*H155,2)</f>
        <v>0</v>
      </c>
      <c r="BL155" s="21" t="s">
        <v>209</v>
      </c>
      <c r="BM155" s="21" t="s">
        <v>398</v>
      </c>
    </row>
    <row r="156" spans="2:47" s="1" customFormat="1" ht="27">
      <c r="B156" s="38"/>
      <c r="C156" s="60"/>
      <c r="D156" s="205" t="s">
        <v>276</v>
      </c>
      <c r="E156" s="60"/>
      <c r="F156" s="206" t="s">
        <v>399</v>
      </c>
      <c r="G156" s="60"/>
      <c r="H156" s="60"/>
      <c r="I156" s="160"/>
      <c r="J156" s="60"/>
      <c r="K156" s="60"/>
      <c r="L156" s="58"/>
      <c r="M156" s="207"/>
      <c r="N156" s="39"/>
      <c r="O156" s="39"/>
      <c r="P156" s="39"/>
      <c r="Q156" s="39"/>
      <c r="R156" s="39"/>
      <c r="S156" s="39"/>
      <c r="T156" s="75"/>
      <c r="AT156" s="21" t="s">
        <v>276</v>
      </c>
      <c r="AU156" s="21" t="s">
        <v>85</v>
      </c>
    </row>
    <row r="157" spans="2:65" s="1" customFormat="1" ht="16.5" customHeight="1">
      <c r="B157" s="38"/>
      <c r="C157" s="189" t="s">
        <v>400</v>
      </c>
      <c r="D157" s="189" t="s">
        <v>142</v>
      </c>
      <c r="E157" s="190" t="s">
        <v>401</v>
      </c>
      <c r="F157" s="191" t="s">
        <v>402</v>
      </c>
      <c r="G157" s="192" t="s">
        <v>266</v>
      </c>
      <c r="H157" s="193">
        <v>7.88</v>
      </c>
      <c r="I157" s="194"/>
      <c r="J157" s="195">
        <f>ROUND(I157*H157,2)</f>
        <v>0</v>
      </c>
      <c r="K157" s="191" t="s">
        <v>190</v>
      </c>
      <c r="L157" s="58"/>
      <c r="M157" s="196" t="s">
        <v>21</v>
      </c>
      <c r="N157" s="197" t="s">
        <v>46</v>
      </c>
      <c r="O157" s="39"/>
      <c r="P157" s="198">
        <f>O157*H157</f>
        <v>0</v>
      </c>
      <c r="Q157" s="198">
        <v>0</v>
      </c>
      <c r="R157" s="198">
        <f>Q157*H157</f>
        <v>0</v>
      </c>
      <c r="S157" s="198">
        <v>0.076</v>
      </c>
      <c r="T157" s="199">
        <f>S157*H157</f>
        <v>0.59888</v>
      </c>
      <c r="AR157" s="21" t="s">
        <v>158</v>
      </c>
      <c r="AT157" s="21" t="s">
        <v>142</v>
      </c>
      <c r="AU157" s="21" t="s">
        <v>85</v>
      </c>
      <c r="AY157" s="21" t="s">
        <v>139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21" t="s">
        <v>83</v>
      </c>
      <c r="BK157" s="200">
        <f>ROUND(I157*H157,2)</f>
        <v>0</v>
      </c>
      <c r="BL157" s="21" t="s">
        <v>158</v>
      </c>
      <c r="BM157" s="21" t="s">
        <v>403</v>
      </c>
    </row>
    <row r="158" spans="2:65" s="1" customFormat="1" ht="16.5" customHeight="1">
      <c r="B158" s="38"/>
      <c r="C158" s="189" t="s">
        <v>404</v>
      </c>
      <c r="D158" s="189" t="s">
        <v>142</v>
      </c>
      <c r="E158" s="190" t="s">
        <v>405</v>
      </c>
      <c r="F158" s="191" t="s">
        <v>406</v>
      </c>
      <c r="G158" s="192" t="s">
        <v>266</v>
      </c>
      <c r="H158" s="193">
        <v>3.57</v>
      </c>
      <c r="I158" s="194"/>
      <c r="J158" s="195">
        <f>ROUND(I158*H158,2)</f>
        <v>0</v>
      </c>
      <c r="K158" s="191" t="s">
        <v>190</v>
      </c>
      <c r="L158" s="58"/>
      <c r="M158" s="196" t="s">
        <v>21</v>
      </c>
      <c r="N158" s="197" t="s">
        <v>46</v>
      </c>
      <c r="O158" s="39"/>
      <c r="P158" s="198">
        <f>O158*H158</f>
        <v>0</v>
      </c>
      <c r="Q158" s="198">
        <v>0</v>
      </c>
      <c r="R158" s="198">
        <f>Q158*H158</f>
        <v>0</v>
      </c>
      <c r="S158" s="198">
        <v>0.063</v>
      </c>
      <c r="T158" s="199">
        <f>S158*H158</f>
        <v>0.22491</v>
      </c>
      <c r="AR158" s="21" t="s">
        <v>158</v>
      </c>
      <c r="AT158" s="21" t="s">
        <v>142</v>
      </c>
      <c r="AU158" s="21" t="s">
        <v>85</v>
      </c>
      <c r="AY158" s="21" t="s">
        <v>139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21" t="s">
        <v>83</v>
      </c>
      <c r="BK158" s="200">
        <f>ROUND(I158*H158,2)</f>
        <v>0</v>
      </c>
      <c r="BL158" s="21" t="s">
        <v>158</v>
      </c>
      <c r="BM158" s="21" t="s">
        <v>407</v>
      </c>
    </row>
    <row r="159" spans="2:63" s="10" customFormat="1" ht="29.85" customHeight="1">
      <c r="B159" s="173"/>
      <c r="C159" s="174"/>
      <c r="D159" s="175" t="s">
        <v>74</v>
      </c>
      <c r="E159" s="187" t="s">
        <v>408</v>
      </c>
      <c r="F159" s="187" t="s">
        <v>409</v>
      </c>
      <c r="G159" s="174"/>
      <c r="H159" s="174"/>
      <c r="I159" s="177"/>
      <c r="J159" s="188">
        <f>BK159</f>
        <v>0</v>
      </c>
      <c r="K159" s="174"/>
      <c r="L159" s="179"/>
      <c r="M159" s="180"/>
      <c r="N159" s="181"/>
      <c r="O159" s="181"/>
      <c r="P159" s="182">
        <f>SUM(P160:P165)</f>
        <v>0</v>
      </c>
      <c r="Q159" s="181"/>
      <c r="R159" s="182">
        <f>SUM(R160:R165)</f>
        <v>0.0026748500000000003</v>
      </c>
      <c r="S159" s="181"/>
      <c r="T159" s="183">
        <f>SUM(T160:T165)</f>
        <v>0.2604</v>
      </c>
      <c r="AR159" s="184" t="s">
        <v>83</v>
      </c>
      <c r="AT159" s="185" t="s">
        <v>74</v>
      </c>
      <c r="AU159" s="185" t="s">
        <v>83</v>
      </c>
      <c r="AY159" s="184" t="s">
        <v>139</v>
      </c>
      <c r="BK159" s="186">
        <f>SUM(BK160:BK165)</f>
        <v>0</v>
      </c>
    </row>
    <row r="160" spans="2:65" s="1" customFormat="1" ht="25.5" customHeight="1">
      <c r="B160" s="38"/>
      <c r="C160" s="189" t="s">
        <v>410</v>
      </c>
      <c r="D160" s="189" t="s">
        <v>142</v>
      </c>
      <c r="E160" s="190" t="s">
        <v>411</v>
      </c>
      <c r="F160" s="191" t="s">
        <v>412</v>
      </c>
      <c r="G160" s="192" t="s">
        <v>335</v>
      </c>
      <c r="H160" s="193">
        <v>6.2</v>
      </c>
      <c r="I160" s="194"/>
      <c r="J160" s="195">
        <f>ROUND(I160*H160,2)</f>
        <v>0</v>
      </c>
      <c r="K160" s="191" t="s">
        <v>190</v>
      </c>
      <c r="L160" s="58"/>
      <c r="M160" s="196" t="s">
        <v>21</v>
      </c>
      <c r="N160" s="197" t="s">
        <v>46</v>
      </c>
      <c r="O160" s="39"/>
      <c r="P160" s="198">
        <f>O160*H160</f>
        <v>0</v>
      </c>
      <c r="Q160" s="198">
        <v>0</v>
      </c>
      <c r="R160" s="198">
        <f>Q160*H160</f>
        <v>0</v>
      </c>
      <c r="S160" s="198">
        <v>0.042</v>
      </c>
      <c r="T160" s="199">
        <f>S160*H160</f>
        <v>0.2604</v>
      </c>
      <c r="AR160" s="21" t="s">
        <v>158</v>
      </c>
      <c r="AT160" s="21" t="s">
        <v>142</v>
      </c>
      <c r="AU160" s="21" t="s">
        <v>85</v>
      </c>
      <c r="AY160" s="21" t="s">
        <v>139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1" t="s">
        <v>83</v>
      </c>
      <c r="BK160" s="200">
        <f>ROUND(I160*H160,2)</f>
        <v>0</v>
      </c>
      <c r="BL160" s="21" t="s">
        <v>158</v>
      </c>
      <c r="BM160" s="21" t="s">
        <v>413</v>
      </c>
    </row>
    <row r="161" spans="2:47" s="1" customFormat="1" ht="40.5">
      <c r="B161" s="38"/>
      <c r="C161" s="60"/>
      <c r="D161" s="205" t="s">
        <v>276</v>
      </c>
      <c r="E161" s="60"/>
      <c r="F161" s="206" t="s">
        <v>414</v>
      </c>
      <c r="G161" s="60"/>
      <c r="H161" s="60"/>
      <c r="I161" s="160"/>
      <c r="J161" s="60"/>
      <c r="K161" s="60"/>
      <c r="L161" s="58"/>
      <c r="M161" s="207"/>
      <c r="N161" s="39"/>
      <c r="O161" s="39"/>
      <c r="P161" s="39"/>
      <c r="Q161" s="39"/>
      <c r="R161" s="39"/>
      <c r="S161" s="39"/>
      <c r="T161" s="75"/>
      <c r="AT161" s="21" t="s">
        <v>276</v>
      </c>
      <c r="AU161" s="21" t="s">
        <v>85</v>
      </c>
    </row>
    <row r="162" spans="2:65" s="1" customFormat="1" ht="16.5" customHeight="1">
      <c r="B162" s="38"/>
      <c r="C162" s="189" t="s">
        <v>415</v>
      </c>
      <c r="D162" s="189" t="s">
        <v>142</v>
      </c>
      <c r="E162" s="190" t="s">
        <v>416</v>
      </c>
      <c r="F162" s="191" t="s">
        <v>417</v>
      </c>
      <c r="G162" s="192" t="s">
        <v>335</v>
      </c>
      <c r="H162" s="193">
        <v>16.415</v>
      </c>
      <c r="I162" s="194"/>
      <c r="J162" s="195">
        <f>ROUND(I162*H162,2)</f>
        <v>0</v>
      </c>
      <c r="K162" s="191" t="s">
        <v>190</v>
      </c>
      <c r="L162" s="58"/>
      <c r="M162" s="196" t="s">
        <v>21</v>
      </c>
      <c r="N162" s="197" t="s">
        <v>46</v>
      </c>
      <c r="O162" s="39"/>
      <c r="P162" s="198">
        <f>O162*H162</f>
        <v>0</v>
      </c>
      <c r="Q162" s="198">
        <v>3E-05</v>
      </c>
      <c r="R162" s="198">
        <f>Q162*H162</f>
        <v>0.00049245</v>
      </c>
      <c r="S162" s="198">
        <v>0</v>
      </c>
      <c r="T162" s="199">
        <f>S162*H162</f>
        <v>0</v>
      </c>
      <c r="AR162" s="21" t="s">
        <v>158</v>
      </c>
      <c r="AT162" s="21" t="s">
        <v>142</v>
      </c>
      <c r="AU162" s="21" t="s">
        <v>85</v>
      </c>
      <c r="AY162" s="21" t="s">
        <v>139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1" t="s">
        <v>83</v>
      </c>
      <c r="BK162" s="200">
        <f>ROUND(I162*H162,2)</f>
        <v>0</v>
      </c>
      <c r="BL162" s="21" t="s">
        <v>158</v>
      </c>
      <c r="BM162" s="21" t="s">
        <v>418</v>
      </c>
    </row>
    <row r="163" spans="2:47" s="1" customFormat="1" ht="40.5">
      <c r="B163" s="38"/>
      <c r="C163" s="60"/>
      <c r="D163" s="205" t="s">
        <v>276</v>
      </c>
      <c r="E163" s="60"/>
      <c r="F163" s="206" t="s">
        <v>419</v>
      </c>
      <c r="G163" s="60"/>
      <c r="H163" s="60"/>
      <c r="I163" s="160"/>
      <c r="J163" s="60"/>
      <c r="K163" s="60"/>
      <c r="L163" s="58"/>
      <c r="M163" s="207"/>
      <c r="N163" s="39"/>
      <c r="O163" s="39"/>
      <c r="P163" s="39"/>
      <c r="Q163" s="39"/>
      <c r="R163" s="39"/>
      <c r="S163" s="39"/>
      <c r="T163" s="75"/>
      <c r="AT163" s="21" t="s">
        <v>276</v>
      </c>
      <c r="AU163" s="21" t="s">
        <v>85</v>
      </c>
    </row>
    <row r="164" spans="2:65" s="1" customFormat="1" ht="16.5" customHeight="1">
      <c r="B164" s="38"/>
      <c r="C164" s="189" t="s">
        <v>420</v>
      </c>
      <c r="D164" s="189" t="s">
        <v>142</v>
      </c>
      <c r="E164" s="190" t="s">
        <v>421</v>
      </c>
      <c r="F164" s="191" t="s">
        <v>422</v>
      </c>
      <c r="G164" s="192" t="s">
        <v>335</v>
      </c>
      <c r="H164" s="193">
        <v>13.64</v>
      </c>
      <c r="I164" s="194"/>
      <c r="J164" s="195">
        <f>ROUND(I164*H164,2)</f>
        <v>0</v>
      </c>
      <c r="K164" s="191" t="s">
        <v>190</v>
      </c>
      <c r="L164" s="58"/>
      <c r="M164" s="196" t="s">
        <v>21</v>
      </c>
      <c r="N164" s="197" t="s">
        <v>46</v>
      </c>
      <c r="O164" s="39"/>
      <c r="P164" s="198">
        <f>O164*H164</f>
        <v>0</v>
      </c>
      <c r="Q164" s="198">
        <v>0.00016</v>
      </c>
      <c r="R164" s="198">
        <f>Q164*H164</f>
        <v>0.0021824</v>
      </c>
      <c r="S164" s="198">
        <v>0</v>
      </c>
      <c r="T164" s="199">
        <f>S164*H164</f>
        <v>0</v>
      </c>
      <c r="AR164" s="21" t="s">
        <v>158</v>
      </c>
      <c r="AT164" s="21" t="s">
        <v>142</v>
      </c>
      <c r="AU164" s="21" t="s">
        <v>85</v>
      </c>
      <c r="AY164" s="21" t="s">
        <v>139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1" t="s">
        <v>83</v>
      </c>
      <c r="BK164" s="200">
        <f>ROUND(I164*H164,2)</f>
        <v>0</v>
      </c>
      <c r="BL164" s="21" t="s">
        <v>158</v>
      </c>
      <c r="BM164" s="21" t="s">
        <v>423</v>
      </c>
    </row>
    <row r="165" spans="2:47" s="1" customFormat="1" ht="40.5">
      <c r="B165" s="38"/>
      <c r="C165" s="60"/>
      <c r="D165" s="205" t="s">
        <v>276</v>
      </c>
      <c r="E165" s="60"/>
      <c r="F165" s="206" t="s">
        <v>424</v>
      </c>
      <c r="G165" s="60"/>
      <c r="H165" s="60"/>
      <c r="I165" s="160"/>
      <c r="J165" s="60"/>
      <c r="K165" s="60"/>
      <c r="L165" s="58"/>
      <c r="M165" s="207"/>
      <c r="N165" s="39"/>
      <c r="O165" s="39"/>
      <c r="P165" s="39"/>
      <c r="Q165" s="39"/>
      <c r="R165" s="39"/>
      <c r="S165" s="39"/>
      <c r="T165" s="75"/>
      <c r="AT165" s="21" t="s">
        <v>276</v>
      </c>
      <c r="AU165" s="21" t="s">
        <v>85</v>
      </c>
    </row>
    <row r="166" spans="2:63" s="10" customFormat="1" ht="29.85" customHeight="1">
      <c r="B166" s="173"/>
      <c r="C166" s="174"/>
      <c r="D166" s="175" t="s">
        <v>74</v>
      </c>
      <c r="E166" s="187" t="s">
        <v>425</v>
      </c>
      <c r="F166" s="187" t="s">
        <v>426</v>
      </c>
      <c r="G166" s="174"/>
      <c r="H166" s="174"/>
      <c r="I166" s="177"/>
      <c r="J166" s="188">
        <f>BK166</f>
        <v>0</v>
      </c>
      <c r="K166" s="174"/>
      <c r="L166" s="179"/>
      <c r="M166" s="180"/>
      <c r="N166" s="181"/>
      <c r="O166" s="181"/>
      <c r="P166" s="182">
        <f>SUM(P167:P178)</f>
        <v>0</v>
      </c>
      <c r="Q166" s="181"/>
      <c r="R166" s="182">
        <f>SUM(R167:R178)</f>
        <v>0</v>
      </c>
      <c r="S166" s="181"/>
      <c r="T166" s="183">
        <f>SUM(T167:T178)</f>
        <v>0</v>
      </c>
      <c r="AR166" s="184" t="s">
        <v>83</v>
      </c>
      <c r="AT166" s="185" t="s">
        <v>74</v>
      </c>
      <c r="AU166" s="185" t="s">
        <v>83</v>
      </c>
      <c r="AY166" s="184" t="s">
        <v>139</v>
      </c>
      <c r="BK166" s="186">
        <f>SUM(BK167:BK178)</f>
        <v>0</v>
      </c>
    </row>
    <row r="167" spans="2:65" s="1" customFormat="1" ht="25.5" customHeight="1">
      <c r="B167" s="38"/>
      <c r="C167" s="189" t="s">
        <v>427</v>
      </c>
      <c r="D167" s="189" t="s">
        <v>142</v>
      </c>
      <c r="E167" s="190" t="s">
        <v>428</v>
      </c>
      <c r="F167" s="191" t="s">
        <v>429</v>
      </c>
      <c r="G167" s="192" t="s">
        <v>296</v>
      </c>
      <c r="H167" s="193">
        <v>37.088</v>
      </c>
      <c r="I167" s="194"/>
      <c r="J167" s="195">
        <f>ROUND(I167*H167,2)</f>
        <v>0</v>
      </c>
      <c r="K167" s="191" t="s">
        <v>190</v>
      </c>
      <c r="L167" s="58"/>
      <c r="M167" s="196" t="s">
        <v>21</v>
      </c>
      <c r="N167" s="197" t="s">
        <v>46</v>
      </c>
      <c r="O167" s="39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AR167" s="21" t="s">
        <v>158</v>
      </c>
      <c r="AT167" s="21" t="s">
        <v>142</v>
      </c>
      <c r="AU167" s="21" t="s">
        <v>85</v>
      </c>
      <c r="AY167" s="21" t="s">
        <v>139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21" t="s">
        <v>83</v>
      </c>
      <c r="BK167" s="200">
        <f>ROUND(I167*H167,2)</f>
        <v>0</v>
      </c>
      <c r="BL167" s="21" t="s">
        <v>158</v>
      </c>
      <c r="BM167" s="21" t="s">
        <v>430</v>
      </c>
    </row>
    <row r="168" spans="2:65" s="1" customFormat="1" ht="25.5" customHeight="1">
      <c r="B168" s="38"/>
      <c r="C168" s="189" t="s">
        <v>431</v>
      </c>
      <c r="D168" s="189" t="s">
        <v>142</v>
      </c>
      <c r="E168" s="190" t="s">
        <v>432</v>
      </c>
      <c r="F168" s="191" t="s">
        <v>433</v>
      </c>
      <c r="G168" s="192" t="s">
        <v>296</v>
      </c>
      <c r="H168" s="193">
        <v>37.088</v>
      </c>
      <c r="I168" s="194"/>
      <c r="J168" s="195">
        <f>ROUND(I168*H168,2)</f>
        <v>0</v>
      </c>
      <c r="K168" s="191" t="s">
        <v>190</v>
      </c>
      <c r="L168" s="58"/>
      <c r="M168" s="196" t="s">
        <v>21</v>
      </c>
      <c r="N168" s="197" t="s">
        <v>46</v>
      </c>
      <c r="O168" s="39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AR168" s="21" t="s">
        <v>158</v>
      </c>
      <c r="AT168" s="21" t="s">
        <v>142</v>
      </c>
      <c r="AU168" s="21" t="s">
        <v>85</v>
      </c>
      <c r="AY168" s="21" t="s">
        <v>139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21" t="s">
        <v>83</v>
      </c>
      <c r="BK168" s="200">
        <f>ROUND(I168*H168,2)</f>
        <v>0</v>
      </c>
      <c r="BL168" s="21" t="s">
        <v>158</v>
      </c>
      <c r="BM168" s="21" t="s">
        <v>434</v>
      </c>
    </row>
    <row r="169" spans="2:47" s="1" customFormat="1" ht="27">
      <c r="B169" s="38"/>
      <c r="C169" s="60"/>
      <c r="D169" s="205" t="s">
        <v>276</v>
      </c>
      <c r="E169" s="60"/>
      <c r="F169" s="206" t="s">
        <v>284</v>
      </c>
      <c r="G169" s="60"/>
      <c r="H169" s="60"/>
      <c r="I169" s="160"/>
      <c r="J169" s="60"/>
      <c r="K169" s="60"/>
      <c r="L169" s="58"/>
      <c r="M169" s="207"/>
      <c r="N169" s="39"/>
      <c r="O169" s="39"/>
      <c r="P169" s="39"/>
      <c r="Q169" s="39"/>
      <c r="R169" s="39"/>
      <c r="S169" s="39"/>
      <c r="T169" s="75"/>
      <c r="AT169" s="21" t="s">
        <v>276</v>
      </c>
      <c r="AU169" s="21" t="s">
        <v>85</v>
      </c>
    </row>
    <row r="170" spans="2:65" s="1" customFormat="1" ht="25.5" customHeight="1">
      <c r="B170" s="38"/>
      <c r="C170" s="189" t="s">
        <v>435</v>
      </c>
      <c r="D170" s="189" t="s">
        <v>142</v>
      </c>
      <c r="E170" s="190" t="s">
        <v>436</v>
      </c>
      <c r="F170" s="191" t="s">
        <v>437</v>
      </c>
      <c r="G170" s="192" t="s">
        <v>296</v>
      </c>
      <c r="H170" s="193">
        <v>890.112</v>
      </c>
      <c r="I170" s="194"/>
      <c r="J170" s="195">
        <f>ROUND(I170*H170,2)</f>
        <v>0</v>
      </c>
      <c r="K170" s="191" t="s">
        <v>190</v>
      </c>
      <c r="L170" s="58"/>
      <c r="M170" s="196" t="s">
        <v>21</v>
      </c>
      <c r="N170" s="197" t="s">
        <v>46</v>
      </c>
      <c r="O170" s="39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21" t="s">
        <v>158</v>
      </c>
      <c r="AT170" s="21" t="s">
        <v>142</v>
      </c>
      <c r="AU170" s="21" t="s">
        <v>85</v>
      </c>
      <c r="AY170" s="21" t="s">
        <v>139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21" t="s">
        <v>83</v>
      </c>
      <c r="BK170" s="200">
        <f>ROUND(I170*H170,2)</f>
        <v>0</v>
      </c>
      <c r="BL170" s="21" t="s">
        <v>158</v>
      </c>
      <c r="BM170" s="21" t="s">
        <v>438</v>
      </c>
    </row>
    <row r="171" spans="2:47" s="1" customFormat="1" ht="40.5">
      <c r="B171" s="38"/>
      <c r="C171" s="60"/>
      <c r="D171" s="205" t="s">
        <v>276</v>
      </c>
      <c r="E171" s="60"/>
      <c r="F171" s="206" t="s">
        <v>439</v>
      </c>
      <c r="G171" s="60"/>
      <c r="H171" s="60"/>
      <c r="I171" s="160"/>
      <c r="J171" s="60"/>
      <c r="K171" s="60"/>
      <c r="L171" s="58"/>
      <c r="M171" s="207"/>
      <c r="N171" s="39"/>
      <c r="O171" s="39"/>
      <c r="P171" s="39"/>
      <c r="Q171" s="39"/>
      <c r="R171" s="39"/>
      <c r="S171" s="39"/>
      <c r="T171" s="75"/>
      <c r="AT171" s="21" t="s">
        <v>276</v>
      </c>
      <c r="AU171" s="21" t="s">
        <v>85</v>
      </c>
    </row>
    <row r="172" spans="2:51" s="11" customFormat="1" ht="13.5">
      <c r="B172" s="208"/>
      <c r="C172" s="209"/>
      <c r="D172" s="205" t="s">
        <v>278</v>
      </c>
      <c r="E172" s="209"/>
      <c r="F172" s="210" t="s">
        <v>440</v>
      </c>
      <c r="G172" s="209"/>
      <c r="H172" s="211">
        <v>890.112</v>
      </c>
      <c r="I172" s="212"/>
      <c r="J172" s="209"/>
      <c r="K172" s="209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278</v>
      </c>
      <c r="AU172" s="217" t="s">
        <v>85</v>
      </c>
      <c r="AV172" s="11" t="s">
        <v>85</v>
      </c>
      <c r="AW172" s="11" t="s">
        <v>6</v>
      </c>
      <c r="AX172" s="11" t="s">
        <v>83</v>
      </c>
      <c r="AY172" s="217" t="s">
        <v>139</v>
      </c>
    </row>
    <row r="173" spans="2:65" s="1" customFormat="1" ht="16.5" customHeight="1">
      <c r="B173" s="38"/>
      <c r="C173" s="189" t="s">
        <v>441</v>
      </c>
      <c r="D173" s="189" t="s">
        <v>142</v>
      </c>
      <c r="E173" s="190" t="s">
        <v>442</v>
      </c>
      <c r="F173" s="191" t="s">
        <v>443</v>
      </c>
      <c r="G173" s="192" t="s">
        <v>296</v>
      </c>
      <c r="H173" s="193">
        <v>14.729</v>
      </c>
      <c r="I173" s="194"/>
      <c r="J173" s="195">
        <f aca="true" t="shared" si="0" ref="J173:J178">ROUND(I173*H173,2)</f>
        <v>0</v>
      </c>
      <c r="K173" s="191" t="s">
        <v>190</v>
      </c>
      <c r="L173" s="58"/>
      <c r="M173" s="196" t="s">
        <v>21</v>
      </c>
      <c r="N173" s="197" t="s">
        <v>46</v>
      </c>
      <c r="O173" s="39"/>
      <c r="P173" s="198">
        <f aca="true" t="shared" si="1" ref="P173:P178">O173*H173</f>
        <v>0</v>
      </c>
      <c r="Q173" s="198">
        <v>0</v>
      </c>
      <c r="R173" s="198">
        <f aca="true" t="shared" si="2" ref="R173:R178">Q173*H173</f>
        <v>0</v>
      </c>
      <c r="S173" s="198">
        <v>0</v>
      </c>
      <c r="T173" s="199">
        <f aca="true" t="shared" si="3" ref="T173:T178">S173*H173</f>
        <v>0</v>
      </c>
      <c r="AR173" s="21" t="s">
        <v>158</v>
      </c>
      <c r="AT173" s="21" t="s">
        <v>142</v>
      </c>
      <c r="AU173" s="21" t="s">
        <v>85</v>
      </c>
      <c r="AY173" s="21" t="s">
        <v>139</v>
      </c>
      <c r="BE173" s="200">
        <f aca="true" t="shared" si="4" ref="BE173:BE178">IF(N173="základní",J173,0)</f>
        <v>0</v>
      </c>
      <c r="BF173" s="200">
        <f aca="true" t="shared" si="5" ref="BF173:BF178">IF(N173="snížená",J173,0)</f>
        <v>0</v>
      </c>
      <c r="BG173" s="200">
        <f aca="true" t="shared" si="6" ref="BG173:BG178">IF(N173="zákl. přenesená",J173,0)</f>
        <v>0</v>
      </c>
      <c r="BH173" s="200">
        <f aca="true" t="shared" si="7" ref="BH173:BH178">IF(N173="sníž. přenesená",J173,0)</f>
        <v>0</v>
      </c>
      <c r="BI173" s="200">
        <f aca="true" t="shared" si="8" ref="BI173:BI178">IF(N173="nulová",J173,0)</f>
        <v>0</v>
      </c>
      <c r="BJ173" s="21" t="s">
        <v>83</v>
      </c>
      <c r="BK173" s="200">
        <f aca="true" t="shared" si="9" ref="BK173:BK178">ROUND(I173*H173,2)</f>
        <v>0</v>
      </c>
      <c r="BL173" s="21" t="s">
        <v>158</v>
      </c>
      <c r="BM173" s="21" t="s">
        <v>444</v>
      </c>
    </row>
    <row r="174" spans="2:65" s="1" customFormat="1" ht="25.5" customHeight="1">
      <c r="B174" s="38"/>
      <c r="C174" s="189" t="s">
        <v>445</v>
      </c>
      <c r="D174" s="189" t="s">
        <v>142</v>
      </c>
      <c r="E174" s="190" t="s">
        <v>446</v>
      </c>
      <c r="F174" s="191" t="s">
        <v>447</v>
      </c>
      <c r="G174" s="192" t="s">
        <v>296</v>
      </c>
      <c r="H174" s="193">
        <v>0.24</v>
      </c>
      <c r="I174" s="194"/>
      <c r="J174" s="195">
        <f t="shared" si="0"/>
        <v>0</v>
      </c>
      <c r="K174" s="191" t="s">
        <v>190</v>
      </c>
      <c r="L174" s="58"/>
      <c r="M174" s="196" t="s">
        <v>21</v>
      </c>
      <c r="N174" s="197" t="s">
        <v>46</v>
      </c>
      <c r="O174" s="39"/>
      <c r="P174" s="198">
        <f t="shared" si="1"/>
        <v>0</v>
      </c>
      <c r="Q174" s="198">
        <v>0</v>
      </c>
      <c r="R174" s="198">
        <f t="shared" si="2"/>
        <v>0</v>
      </c>
      <c r="S174" s="198">
        <v>0</v>
      </c>
      <c r="T174" s="199">
        <f t="shared" si="3"/>
        <v>0</v>
      </c>
      <c r="AR174" s="21" t="s">
        <v>158</v>
      </c>
      <c r="AT174" s="21" t="s">
        <v>142</v>
      </c>
      <c r="AU174" s="21" t="s">
        <v>85</v>
      </c>
      <c r="AY174" s="21" t="s">
        <v>139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21" t="s">
        <v>83</v>
      </c>
      <c r="BK174" s="200">
        <f t="shared" si="9"/>
        <v>0</v>
      </c>
      <c r="BL174" s="21" t="s">
        <v>158</v>
      </c>
      <c r="BM174" s="21" t="s">
        <v>448</v>
      </c>
    </row>
    <row r="175" spans="2:65" s="1" customFormat="1" ht="25.5" customHeight="1">
      <c r="B175" s="38"/>
      <c r="C175" s="189" t="s">
        <v>449</v>
      </c>
      <c r="D175" s="189" t="s">
        <v>142</v>
      </c>
      <c r="E175" s="190" t="s">
        <v>450</v>
      </c>
      <c r="F175" s="191" t="s">
        <v>451</v>
      </c>
      <c r="G175" s="192" t="s">
        <v>296</v>
      </c>
      <c r="H175" s="193">
        <v>9.131</v>
      </c>
      <c r="I175" s="194"/>
      <c r="J175" s="195">
        <f t="shared" si="0"/>
        <v>0</v>
      </c>
      <c r="K175" s="191" t="s">
        <v>190</v>
      </c>
      <c r="L175" s="58"/>
      <c r="M175" s="196" t="s">
        <v>21</v>
      </c>
      <c r="N175" s="197" t="s">
        <v>46</v>
      </c>
      <c r="O175" s="39"/>
      <c r="P175" s="198">
        <f t="shared" si="1"/>
        <v>0</v>
      </c>
      <c r="Q175" s="198">
        <v>0</v>
      </c>
      <c r="R175" s="198">
        <f t="shared" si="2"/>
        <v>0</v>
      </c>
      <c r="S175" s="198">
        <v>0</v>
      </c>
      <c r="T175" s="199">
        <f t="shared" si="3"/>
        <v>0</v>
      </c>
      <c r="AR175" s="21" t="s">
        <v>158</v>
      </c>
      <c r="AT175" s="21" t="s">
        <v>142</v>
      </c>
      <c r="AU175" s="21" t="s">
        <v>85</v>
      </c>
      <c r="AY175" s="21" t="s">
        <v>139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21" t="s">
        <v>83</v>
      </c>
      <c r="BK175" s="200">
        <f t="shared" si="9"/>
        <v>0</v>
      </c>
      <c r="BL175" s="21" t="s">
        <v>158</v>
      </c>
      <c r="BM175" s="21" t="s">
        <v>452</v>
      </c>
    </row>
    <row r="176" spans="2:65" s="1" customFormat="1" ht="16.5" customHeight="1">
      <c r="B176" s="38"/>
      <c r="C176" s="189" t="s">
        <v>453</v>
      </c>
      <c r="D176" s="189" t="s">
        <v>142</v>
      </c>
      <c r="E176" s="190" t="s">
        <v>454</v>
      </c>
      <c r="F176" s="191" t="s">
        <v>455</v>
      </c>
      <c r="G176" s="192" t="s">
        <v>296</v>
      </c>
      <c r="H176" s="193">
        <v>0.309</v>
      </c>
      <c r="I176" s="194"/>
      <c r="J176" s="195">
        <f t="shared" si="0"/>
        <v>0</v>
      </c>
      <c r="K176" s="191" t="s">
        <v>190</v>
      </c>
      <c r="L176" s="58"/>
      <c r="M176" s="196" t="s">
        <v>21</v>
      </c>
      <c r="N176" s="197" t="s">
        <v>46</v>
      </c>
      <c r="O176" s="39"/>
      <c r="P176" s="198">
        <f t="shared" si="1"/>
        <v>0</v>
      </c>
      <c r="Q176" s="198">
        <v>0</v>
      </c>
      <c r="R176" s="198">
        <f t="shared" si="2"/>
        <v>0</v>
      </c>
      <c r="S176" s="198">
        <v>0</v>
      </c>
      <c r="T176" s="199">
        <f t="shared" si="3"/>
        <v>0</v>
      </c>
      <c r="AR176" s="21" t="s">
        <v>158</v>
      </c>
      <c r="AT176" s="21" t="s">
        <v>142</v>
      </c>
      <c r="AU176" s="21" t="s">
        <v>85</v>
      </c>
      <c r="AY176" s="21" t="s">
        <v>139</v>
      </c>
      <c r="BE176" s="200">
        <f t="shared" si="4"/>
        <v>0</v>
      </c>
      <c r="BF176" s="200">
        <f t="shared" si="5"/>
        <v>0</v>
      </c>
      <c r="BG176" s="200">
        <f t="shared" si="6"/>
        <v>0</v>
      </c>
      <c r="BH176" s="200">
        <f t="shared" si="7"/>
        <v>0</v>
      </c>
      <c r="BI176" s="200">
        <f t="shared" si="8"/>
        <v>0</v>
      </c>
      <c r="BJ176" s="21" t="s">
        <v>83</v>
      </c>
      <c r="BK176" s="200">
        <f t="shared" si="9"/>
        <v>0</v>
      </c>
      <c r="BL176" s="21" t="s">
        <v>158</v>
      </c>
      <c r="BM176" s="21" t="s">
        <v>456</v>
      </c>
    </row>
    <row r="177" spans="2:65" s="1" customFormat="1" ht="16.5" customHeight="1">
      <c r="B177" s="38"/>
      <c r="C177" s="189" t="s">
        <v>457</v>
      </c>
      <c r="D177" s="189" t="s">
        <v>142</v>
      </c>
      <c r="E177" s="190" t="s">
        <v>458</v>
      </c>
      <c r="F177" s="191" t="s">
        <v>459</v>
      </c>
      <c r="G177" s="192" t="s">
        <v>296</v>
      </c>
      <c r="H177" s="193">
        <v>3.137</v>
      </c>
      <c r="I177" s="194"/>
      <c r="J177" s="195">
        <f t="shared" si="0"/>
        <v>0</v>
      </c>
      <c r="K177" s="191" t="s">
        <v>190</v>
      </c>
      <c r="L177" s="58"/>
      <c r="M177" s="196" t="s">
        <v>21</v>
      </c>
      <c r="N177" s="197" t="s">
        <v>46</v>
      </c>
      <c r="O177" s="39"/>
      <c r="P177" s="198">
        <f t="shared" si="1"/>
        <v>0</v>
      </c>
      <c r="Q177" s="198">
        <v>0</v>
      </c>
      <c r="R177" s="198">
        <f t="shared" si="2"/>
        <v>0</v>
      </c>
      <c r="S177" s="198">
        <v>0</v>
      </c>
      <c r="T177" s="199">
        <f t="shared" si="3"/>
        <v>0</v>
      </c>
      <c r="AR177" s="21" t="s">
        <v>158</v>
      </c>
      <c r="AT177" s="21" t="s">
        <v>142</v>
      </c>
      <c r="AU177" s="21" t="s">
        <v>85</v>
      </c>
      <c r="AY177" s="21" t="s">
        <v>139</v>
      </c>
      <c r="BE177" s="200">
        <f t="shared" si="4"/>
        <v>0</v>
      </c>
      <c r="BF177" s="200">
        <f t="shared" si="5"/>
        <v>0</v>
      </c>
      <c r="BG177" s="200">
        <f t="shared" si="6"/>
        <v>0</v>
      </c>
      <c r="BH177" s="200">
        <f t="shared" si="7"/>
        <v>0</v>
      </c>
      <c r="BI177" s="200">
        <f t="shared" si="8"/>
        <v>0</v>
      </c>
      <c r="BJ177" s="21" t="s">
        <v>83</v>
      </c>
      <c r="BK177" s="200">
        <f t="shared" si="9"/>
        <v>0</v>
      </c>
      <c r="BL177" s="21" t="s">
        <v>158</v>
      </c>
      <c r="BM177" s="21" t="s">
        <v>460</v>
      </c>
    </row>
    <row r="178" spans="2:65" s="1" customFormat="1" ht="16.5" customHeight="1">
      <c r="B178" s="38"/>
      <c r="C178" s="189" t="s">
        <v>461</v>
      </c>
      <c r="D178" s="189" t="s">
        <v>142</v>
      </c>
      <c r="E178" s="190" t="s">
        <v>462</v>
      </c>
      <c r="F178" s="191" t="s">
        <v>463</v>
      </c>
      <c r="G178" s="192" t="s">
        <v>296</v>
      </c>
      <c r="H178" s="193">
        <v>9.578</v>
      </c>
      <c r="I178" s="194"/>
      <c r="J178" s="195">
        <f t="shared" si="0"/>
        <v>0</v>
      </c>
      <c r="K178" s="191" t="s">
        <v>190</v>
      </c>
      <c r="L178" s="58"/>
      <c r="M178" s="196" t="s">
        <v>21</v>
      </c>
      <c r="N178" s="197" t="s">
        <v>46</v>
      </c>
      <c r="O178" s="39"/>
      <c r="P178" s="198">
        <f t="shared" si="1"/>
        <v>0</v>
      </c>
      <c r="Q178" s="198">
        <v>0</v>
      </c>
      <c r="R178" s="198">
        <f t="shared" si="2"/>
        <v>0</v>
      </c>
      <c r="S178" s="198">
        <v>0</v>
      </c>
      <c r="T178" s="199">
        <f t="shared" si="3"/>
        <v>0</v>
      </c>
      <c r="AR178" s="21" t="s">
        <v>158</v>
      </c>
      <c r="AT178" s="21" t="s">
        <v>142</v>
      </c>
      <c r="AU178" s="21" t="s">
        <v>85</v>
      </c>
      <c r="AY178" s="21" t="s">
        <v>139</v>
      </c>
      <c r="BE178" s="200">
        <f t="shared" si="4"/>
        <v>0</v>
      </c>
      <c r="BF178" s="200">
        <f t="shared" si="5"/>
        <v>0</v>
      </c>
      <c r="BG178" s="200">
        <f t="shared" si="6"/>
        <v>0</v>
      </c>
      <c r="BH178" s="200">
        <f t="shared" si="7"/>
        <v>0</v>
      </c>
      <c r="BI178" s="200">
        <f t="shared" si="8"/>
        <v>0</v>
      </c>
      <c r="BJ178" s="21" t="s">
        <v>83</v>
      </c>
      <c r="BK178" s="200">
        <f t="shared" si="9"/>
        <v>0</v>
      </c>
      <c r="BL178" s="21" t="s">
        <v>158</v>
      </c>
      <c r="BM178" s="21" t="s">
        <v>464</v>
      </c>
    </row>
    <row r="179" spans="2:63" s="10" customFormat="1" ht="29.85" customHeight="1">
      <c r="B179" s="173"/>
      <c r="C179" s="174"/>
      <c r="D179" s="175" t="s">
        <v>74</v>
      </c>
      <c r="E179" s="187" t="s">
        <v>465</v>
      </c>
      <c r="F179" s="187" t="s">
        <v>466</v>
      </c>
      <c r="G179" s="174"/>
      <c r="H179" s="174"/>
      <c r="I179" s="177"/>
      <c r="J179" s="188">
        <f>BK179</f>
        <v>0</v>
      </c>
      <c r="K179" s="174"/>
      <c r="L179" s="179"/>
      <c r="M179" s="180"/>
      <c r="N179" s="181"/>
      <c r="O179" s="181"/>
      <c r="P179" s="182">
        <f>P180</f>
        <v>0</v>
      </c>
      <c r="Q179" s="181"/>
      <c r="R179" s="182">
        <f>R180</f>
        <v>0</v>
      </c>
      <c r="S179" s="181"/>
      <c r="T179" s="183">
        <f>T180</f>
        <v>0</v>
      </c>
      <c r="AR179" s="184" t="s">
        <v>83</v>
      </c>
      <c r="AT179" s="185" t="s">
        <v>74</v>
      </c>
      <c r="AU179" s="185" t="s">
        <v>83</v>
      </c>
      <c r="AY179" s="184" t="s">
        <v>139</v>
      </c>
      <c r="BK179" s="186">
        <f>BK180</f>
        <v>0</v>
      </c>
    </row>
    <row r="180" spans="2:65" s="1" customFormat="1" ht="16.5" customHeight="1">
      <c r="B180" s="38"/>
      <c r="C180" s="189" t="s">
        <v>467</v>
      </c>
      <c r="D180" s="189" t="s">
        <v>142</v>
      </c>
      <c r="E180" s="190" t="s">
        <v>468</v>
      </c>
      <c r="F180" s="191" t="s">
        <v>469</v>
      </c>
      <c r="G180" s="192" t="s">
        <v>296</v>
      </c>
      <c r="H180" s="193">
        <v>0.723</v>
      </c>
      <c r="I180" s="194"/>
      <c r="J180" s="195">
        <f>ROUND(I180*H180,2)</f>
        <v>0</v>
      </c>
      <c r="K180" s="191" t="s">
        <v>190</v>
      </c>
      <c r="L180" s="58"/>
      <c r="M180" s="196" t="s">
        <v>21</v>
      </c>
      <c r="N180" s="197" t="s">
        <v>46</v>
      </c>
      <c r="O180" s="39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AR180" s="21" t="s">
        <v>158</v>
      </c>
      <c r="AT180" s="21" t="s">
        <v>142</v>
      </c>
      <c r="AU180" s="21" t="s">
        <v>85</v>
      </c>
      <c r="AY180" s="21" t="s">
        <v>139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21" t="s">
        <v>83</v>
      </c>
      <c r="BK180" s="200">
        <f>ROUND(I180*H180,2)</f>
        <v>0</v>
      </c>
      <c r="BL180" s="21" t="s">
        <v>158</v>
      </c>
      <c r="BM180" s="21" t="s">
        <v>470</v>
      </c>
    </row>
    <row r="181" spans="2:63" s="10" customFormat="1" ht="37.35" customHeight="1">
      <c r="B181" s="173"/>
      <c r="C181" s="174"/>
      <c r="D181" s="175" t="s">
        <v>74</v>
      </c>
      <c r="E181" s="176" t="s">
        <v>471</v>
      </c>
      <c r="F181" s="176" t="s">
        <v>472</v>
      </c>
      <c r="G181" s="174"/>
      <c r="H181" s="174"/>
      <c r="I181" s="177"/>
      <c r="J181" s="178">
        <f>BK181</f>
        <v>0</v>
      </c>
      <c r="K181" s="174"/>
      <c r="L181" s="179"/>
      <c r="M181" s="180"/>
      <c r="N181" s="181"/>
      <c r="O181" s="181"/>
      <c r="P181" s="182">
        <f>P182+P191+P197</f>
        <v>0</v>
      </c>
      <c r="Q181" s="181"/>
      <c r="R181" s="182">
        <f>R182+R191+R197</f>
        <v>0.0026009600000000003</v>
      </c>
      <c r="S181" s="181"/>
      <c r="T181" s="183">
        <f>T182+T191+T197</f>
        <v>1.4540819999999999</v>
      </c>
      <c r="AR181" s="184" t="s">
        <v>85</v>
      </c>
      <c r="AT181" s="185" t="s">
        <v>74</v>
      </c>
      <c r="AU181" s="185" t="s">
        <v>75</v>
      </c>
      <c r="AY181" s="184" t="s">
        <v>139</v>
      </c>
      <c r="BK181" s="186">
        <f>BK182+BK191+BK197</f>
        <v>0</v>
      </c>
    </row>
    <row r="182" spans="2:63" s="10" customFormat="1" ht="19.9" customHeight="1">
      <c r="B182" s="173"/>
      <c r="C182" s="174"/>
      <c r="D182" s="175" t="s">
        <v>74</v>
      </c>
      <c r="E182" s="187" t="s">
        <v>473</v>
      </c>
      <c r="F182" s="187" t="s">
        <v>474</v>
      </c>
      <c r="G182" s="174"/>
      <c r="H182" s="174"/>
      <c r="I182" s="177"/>
      <c r="J182" s="188">
        <f>BK182</f>
        <v>0</v>
      </c>
      <c r="K182" s="174"/>
      <c r="L182" s="179"/>
      <c r="M182" s="180"/>
      <c r="N182" s="181"/>
      <c r="O182" s="181"/>
      <c r="P182" s="182">
        <f>SUM(P183:P190)</f>
        <v>0</v>
      </c>
      <c r="Q182" s="181"/>
      <c r="R182" s="182">
        <f>SUM(R183:R190)</f>
        <v>0</v>
      </c>
      <c r="S182" s="181"/>
      <c r="T182" s="183">
        <f>SUM(T183:T190)</f>
        <v>1.39044</v>
      </c>
      <c r="AR182" s="184" t="s">
        <v>85</v>
      </c>
      <c r="AT182" s="185" t="s">
        <v>74</v>
      </c>
      <c r="AU182" s="185" t="s">
        <v>83</v>
      </c>
      <c r="AY182" s="184" t="s">
        <v>139</v>
      </c>
      <c r="BK182" s="186">
        <f>SUM(BK183:BK190)</f>
        <v>0</v>
      </c>
    </row>
    <row r="183" spans="2:65" s="1" customFormat="1" ht="16.5" customHeight="1">
      <c r="B183" s="38"/>
      <c r="C183" s="189" t="s">
        <v>475</v>
      </c>
      <c r="D183" s="189" t="s">
        <v>142</v>
      </c>
      <c r="E183" s="190" t="s">
        <v>476</v>
      </c>
      <c r="F183" s="191" t="s">
        <v>477</v>
      </c>
      <c r="G183" s="192" t="s">
        <v>335</v>
      </c>
      <c r="H183" s="193">
        <v>3.5</v>
      </c>
      <c r="I183" s="194"/>
      <c r="J183" s="195">
        <f>ROUND(I183*H183,2)</f>
        <v>0</v>
      </c>
      <c r="K183" s="191" t="s">
        <v>190</v>
      </c>
      <c r="L183" s="58"/>
      <c r="M183" s="196" t="s">
        <v>21</v>
      </c>
      <c r="N183" s="197" t="s">
        <v>46</v>
      </c>
      <c r="O183" s="39"/>
      <c r="P183" s="198">
        <f>O183*H183</f>
        <v>0</v>
      </c>
      <c r="Q183" s="198">
        <v>0</v>
      </c>
      <c r="R183" s="198">
        <f>Q183*H183</f>
        <v>0</v>
      </c>
      <c r="S183" s="198">
        <v>0.016</v>
      </c>
      <c r="T183" s="199">
        <f>S183*H183</f>
        <v>0.056</v>
      </c>
      <c r="AR183" s="21" t="s">
        <v>209</v>
      </c>
      <c r="AT183" s="21" t="s">
        <v>142</v>
      </c>
      <c r="AU183" s="21" t="s">
        <v>85</v>
      </c>
      <c r="AY183" s="21" t="s">
        <v>139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21" t="s">
        <v>83</v>
      </c>
      <c r="BK183" s="200">
        <f>ROUND(I183*H183,2)</f>
        <v>0</v>
      </c>
      <c r="BL183" s="21" t="s">
        <v>209</v>
      </c>
      <c r="BM183" s="21" t="s">
        <v>478</v>
      </c>
    </row>
    <row r="184" spans="2:47" s="1" customFormat="1" ht="27">
      <c r="B184" s="38"/>
      <c r="C184" s="60"/>
      <c r="D184" s="205" t="s">
        <v>276</v>
      </c>
      <c r="E184" s="60"/>
      <c r="F184" s="206" t="s">
        <v>479</v>
      </c>
      <c r="G184" s="60"/>
      <c r="H184" s="60"/>
      <c r="I184" s="160"/>
      <c r="J184" s="60"/>
      <c r="K184" s="60"/>
      <c r="L184" s="58"/>
      <c r="M184" s="207"/>
      <c r="N184" s="39"/>
      <c r="O184" s="39"/>
      <c r="P184" s="39"/>
      <c r="Q184" s="39"/>
      <c r="R184" s="39"/>
      <c r="S184" s="39"/>
      <c r="T184" s="75"/>
      <c r="AT184" s="21" t="s">
        <v>276</v>
      </c>
      <c r="AU184" s="21" t="s">
        <v>85</v>
      </c>
    </row>
    <row r="185" spans="2:65" s="1" customFormat="1" ht="25.5" customHeight="1">
      <c r="B185" s="38"/>
      <c r="C185" s="189" t="s">
        <v>480</v>
      </c>
      <c r="D185" s="189" t="s">
        <v>142</v>
      </c>
      <c r="E185" s="190" t="s">
        <v>481</v>
      </c>
      <c r="F185" s="191" t="s">
        <v>482</v>
      </c>
      <c r="G185" s="192" t="s">
        <v>335</v>
      </c>
      <c r="H185" s="193">
        <v>14.865</v>
      </c>
      <c r="I185" s="194"/>
      <c r="J185" s="195">
        <f>ROUND(I185*H185,2)</f>
        <v>0</v>
      </c>
      <c r="K185" s="191" t="s">
        <v>190</v>
      </c>
      <c r="L185" s="58"/>
      <c r="M185" s="196" t="s">
        <v>21</v>
      </c>
      <c r="N185" s="197" t="s">
        <v>46</v>
      </c>
      <c r="O185" s="39"/>
      <c r="P185" s="198">
        <f>O185*H185</f>
        <v>0</v>
      </c>
      <c r="Q185" s="198">
        <v>0</v>
      </c>
      <c r="R185" s="198">
        <f>Q185*H185</f>
        <v>0</v>
      </c>
      <c r="S185" s="198">
        <v>0.016</v>
      </c>
      <c r="T185" s="199">
        <f>S185*H185</f>
        <v>0.23784</v>
      </c>
      <c r="AR185" s="21" t="s">
        <v>209</v>
      </c>
      <c r="AT185" s="21" t="s">
        <v>142</v>
      </c>
      <c r="AU185" s="21" t="s">
        <v>85</v>
      </c>
      <c r="AY185" s="21" t="s">
        <v>139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21" t="s">
        <v>83</v>
      </c>
      <c r="BK185" s="200">
        <f>ROUND(I185*H185,2)</f>
        <v>0</v>
      </c>
      <c r="BL185" s="21" t="s">
        <v>209</v>
      </c>
      <c r="BM185" s="21" t="s">
        <v>483</v>
      </c>
    </row>
    <row r="186" spans="2:47" s="1" customFormat="1" ht="40.5">
      <c r="B186" s="38"/>
      <c r="C186" s="60"/>
      <c r="D186" s="205" t="s">
        <v>276</v>
      </c>
      <c r="E186" s="60"/>
      <c r="F186" s="206" t="s">
        <v>484</v>
      </c>
      <c r="G186" s="60"/>
      <c r="H186" s="60"/>
      <c r="I186" s="160"/>
      <c r="J186" s="60"/>
      <c r="K186" s="60"/>
      <c r="L186" s="58"/>
      <c r="M186" s="207"/>
      <c r="N186" s="39"/>
      <c r="O186" s="39"/>
      <c r="P186" s="39"/>
      <c r="Q186" s="39"/>
      <c r="R186" s="39"/>
      <c r="S186" s="39"/>
      <c r="T186" s="75"/>
      <c r="AT186" s="21" t="s">
        <v>276</v>
      </c>
      <c r="AU186" s="21" t="s">
        <v>85</v>
      </c>
    </row>
    <row r="187" spans="2:65" s="1" customFormat="1" ht="16.5" customHeight="1">
      <c r="B187" s="38"/>
      <c r="C187" s="189" t="s">
        <v>485</v>
      </c>
      <c r="D187" s="189" t="s">
        <v>142</v>
      </c>
      <c r="E187" s="190" t="s">
        <v>486</v>
      </c>
      <c r="F187" s="191" t="s">
        <v>487</v>
      </c>
      <c r="G187" s="192" t="s">
        <v>266</v>
      </c>
      <c r="H187" s="193">
        <v>13.8</v>
      </c>
      <c r="I187" s="194"/>
      <c r="J187" s="195">
        <f>ROUND(I187*H187,2)</f>
        <v>0</v>
      </c>
      <c r="K187" s="191" t="s">
        <v>190</v>
      </c>
      <c r="L187" s="58"/>
      <c r="M187" s="196" t="s">
        <v>21</v>
      </c>
      <c r="N187" s="197" t="s">
        <v>46</v>
      </c>
      <c r="O187" s="39"/>
      <c r="P187" s="198">
        <f>O187*H187</f>
        <v>0</v>
      </c>
      <c r="Q187" s="198">
        <v>0</v>
      </c>
      <c r="R187" s="198">
        <f>Q187*H187</f>
        <v>0</v>
      </c>
      <c r="S187" s="198">
        <v>0.007</v>
      </c>
      <c r="T187" s="199">
        <f>S187*H187</f>
        <v>0.0966</v>
      </c>
      <c r="AR187" s="21" t="s">
        <v>209</v>
      </c>
      <c r="AT187" s="21" t="s">
        <v>142</v>
      </c>
      <c r="AU187" s="21" t="s">
        <v>85</v>
      </c>
      <c r="AY187" s="21" t="s">
        <v>139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21" t="s">
        <v>83</v>
      </c>
      <c r="BK187" s="200">
        <f>ROUND(I187*H187,2)</f>
        <v>0</v>
      </c>
      <c r="BL187" s="21" t="s">
        <v>209</v>
      </c>
      <c r="BM187" s="21" t="s">
        <v>488</v>
      </c>
    </row>
    <row r="188" spans="2:47" s="1" customFormat="1" ht="27">
      <c r="B188" s="38"/>
      <c r="C188" s="60"/>
      <c r="D188" s="205" t="s">
        <v>276</v>
      </c>
      <c r="E188" s="60"/>
      <c r="F188" s="206" t="s">
        <v>489</v>
      </c>
      <c r="G188" s="60"/>
      <c r="H188" s="60"/>
      <c r="I188" s="160"/>
      <c r="J188" s="60"/>
      <c r="K188" s="60"/>
      <c r="L188" s="58"/>
      <c r="M188" s="207"/>
      <c r="N188" s="39"/>
      <c r="O188" s="39"/>
      <c r="P188" s="39"/>
      <c r="Q188" s="39"/>
      <c r="R188" s="39"/>
      <c r="S188" s="39"/>
      <c r="T188" s="75"/>
      <c r="AT188" s="21" t="s">
        <v>276</v>
      </c>
      <c r="AU188" s="21" t="s">
        <v>85</v>
      </c>
    </row>
    <row r="189" spans="2:65" s="1" customFormat="1" ht="16.5" customHeight="1">
      <c r="B189" s="38"/>
      <c r="C189" s="189" t="s">
        <v>490</v>
      </c>
      <c r="D189" s="189" t="s">
        <v>142</v>
      </c>
      <c r="E189" s="190" t="s">
        <v>491</v>
      </c>
      <c r="F189" s="191" t="s">
        <v>492</v>
      </c>
      <c r="G189" s="192" t="s">
        <v>493</v>
      </c>
      <c r="H189" s="193">
        <v>1000</v>
      </c>
      <c r="I189" s="194"/>
      <c r="J189" s="195">
        <f>ROUND(I189*H189,2)</f>
        <v>0</v>
      </c>
      <c r="K189" s="191" t="s">
        <v>21</v>
      </c>
      <c r="L189" s="58"/>
      <c r="M189" s="196" t="s">
        <v>21</v>
      </c>
      <c r="N189" s="197" t="s">
        <v>46</v>
      </c>
      <c r="O189" s="39"/>
      <c r="P189" s="198">
        <f>O189*H189</f>
        <v>0</v>
      </c>
      <c r="Q189" s="198">
        <v>0</v>
      </c>
      <c r="R189" s="198">
        <f>Q189*H189</f>
        <v>0</v>
      </c>
      <c r="S189" s="198">
        <v>0.001</v>
      </c>
      <c r="T189" s="199">
        <f>S189*H189</f>
        <v>1</v>
      </c>
      <c r="AR189" s="21" t="s">
        <v>209</v>
      </c>
      <c r="AT189" s="21" t="s">
        <v>142</v>
      </c>
      <c r="AU189" s="21" t="s">
        <v>85</v>
      </c>
      <c r="AY189" s="21" t="s">
        <v>139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21" t="s">
        <v>83</v>
      </c>
      <c r="BK189" s="200">
        <f>ROUND(I189*H189,2)</f>
        <v>0</v>
      </c>
      <c r="BL189" s="21" t="s">
        <v>209</v>
      </c>
      <c r="BM189" s="21" t="s">
        <v>494</v>
      </c>
    </row>
    <row r="190" spans="2:47" s="1" customFormat="1" ht="40.5">
      <c r="B190" s="38"/>
      <c r="C190" s="60"/>
      <c r="D190" s="205" t="s">
        <v>276</v>
      </c>
      <c r="E190" s="60"/>
      <c r="F190" s="206" t="s">
        <v>495</v>
      </c>
      <c r="G190" s="60"/>
      <c r="H190" s="60"/>
      <c r="I190" s="160"/>
      <c r="J190" s="60"/>
      <c r="K190" s="60"/>
      <c r="L190" s="58"/>
      <c r="M190" s="207"/>
      <c r="N190" s="39"/>
      <c r="O190" s="39"/>
      <c r="P190" s="39"/>
      <c r="Q190" s="39"/>
      <c r="R190" s="39"/>
      <c r="S190" s="39"/>
      <c r="T190" s="75"/>
      <c r="AT190" s="21" t="s">
        <v>276</v>
      </c>
      <c r="AU190" s="21" t="s">
        <v>85</v>
      </c>
    </row>
    <row r="191" spans="2:63" s="10" customFormat="1" ht="29.85" customHeight="1">
      <c r="B191" s="173"/>
      <c r="C191" s="174"/>
      <c r="D191" s="175" t="s">
        <v>74</v>
      </c>
      <c r="E191" s="187" t="s">
        <v>496</v>
      </c>
      <c r="F191" s="187" t="s">
        <v>497</v>
      </c>
      <c r="G191" s="174"/>
      <c r="H191" s="174"/>
      <c r="I191" s="177"/>
      <c r="J191" s="188">
        <f>BK191</f>
        <v>0</v>
      </c>
      <c r="K191" s="174"/>
      <c r="L191" s="179"/>
      <c r="M191" s="180"/>
      <c r="N191" s="181"/>
      <c r="O191" s="181"/>
      <c r="P191" s="182">
        <f>SUM(P192:P196)</f>
        <v>0</v>
      </c>
      <c r="Q191" s="181"/>
      <c r="R191" s="182">
        <f>SUM(R192:R196)</f>
        <v>0</v>
      </c>
      <c r="S191" s="181"/>
      <c r="T191" s="183">
        <f>SUM(T192:T196)</f>
        <v>0.063642</v>
      </c>
      <c r="AR191" s="184" t="s">
        <v>85</v>
      </c>
      <c r="AT191" s="185" t="s">
        <v>74</v>
      </c>
      <c r="AU191" s="185" t="s">
        <v>83</v>
      </c>
      <c r="AY191" s="184" t="s">
        <v>139</v>
      </c>
      <c r="BK191" s="186">
        <f>SUM(BK192:BK196)</f>
        <v>0</v>
      </c>
    </row>
    <row r="192" spans="2:65" s="1" customFormat="1" ht="16.5" customHeight="1">
      <c r="B192" s="38"/>
      <c r="C192" s="189" t="s">
        <v>498</v>
      </c>
      <c r="D192" s="189" t="s">
        <v>142</v>
      </c>
      <c r="E192" s="190" t="s">
        <v>499</v>
      </c>
      <c r="F192" s="191" t="s">
        <v>500</v>
      </c>
      <c r="G192" s="192" t="s">
        <v>266</v>
      </c>
      <c r="H192" s="193">
        <v>10</v>
      </c>
      <c r="I192" s="194"/>
      <c r="J192" s="195">
        <f>ROUND(I192*H192,2)</f>
        <v>0</v>
      </c>
      <c r="K192" s="191" t="s">
        <v>190</v>
      </c>
      <c r="L192" s="58"/>
      <c r="M192" s="196" t="s">
        <v>21</v>
      </c>
      <c r="N192" s="197" t="s">
        <v>46</v>
      </c>
      <c r="O192" s="39"/>
      <c r="P192" s="198">
        <f>O192*H192</f>
        <v>0</v>
      </c>
      <c r="Q192" s="198">
        <v>0</v>
      </c>
      <c r="R192" s="198">
        <f>Q192*H192</f>
        <v>0</v>
      </c>
      <c r="S192" s="198">
        <v>0.003</v>
      </c>
      <c r="T192" s="199">
        <f>S192*H192</f>
        <v>0.03</v>
      </c>
      <c r="AR192" s="21" t="s">
        <v>209</v>
      </c>
      <c r="AT192" s="21" t="s">
        <v>142</v>
      </c>
      <c r="AU192" s="21" t="s">
        <v>85</v>
      </c>
      <c r="AY192" s="21" t="s">
        <v>139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21" t="s">
        <v>83</v>
      </c>
      <c r="BK192" s="200">
        <f>ROUND(I192*H192,2)</f>
        <v>0</v>
      </c>
      <c r="BL192" s="21" t="s">
        <v>209</v>
      </c>
      <c r="BM192" s="21" t="s">
        <v>501</v>
      </c>
    </row>
    <row r="193" spans="2:65" s="1" customFormat="1" ht="16.5" customHeight="1">
      <c r="B193" s="38"/>
      <c r="C193" s="189" t="s">
        <v>502</v>
      </c>
      <c r="D193" s="189" t="s">
        <v>142</v>
      </c>
      <c r="E193" s="190" t="s">
        <v>503</v>
      </c>
      <c r="F193" s="191" t="s">
        <v>504</v>
      </c>
      <c r="G193" s="192" t="s">
        <v>266</v>
      </c>
      <c r="H193" s="193">
        <v>10</v>
      </c>
      <c r="I193" s="194"/>
      <c r="J193" s="195">
        <f>ROUND(I193*H193,2)</f>
        <v>0</v>
      </c>
      <c r="K193" s="191" t="s">
        <v>190</v>
      </c>
      <c r="L193" s="58"/>
      <c r="M193" s="196" t="s">
        <v>21</v>
      </c>
      <c r="N193" s="197" t="s">
        <v>46</v>
      </c>
      <c r="O193" s="39"/>
      <c r="P193" s="198">
        <f>O193*H193</f>
        <v>0</v>
      </c>
      <c r="Q193" s="198">
        <v>0</v>
      </c>
      <c r="R193" s="198">
        <f>Q193*H193</f>
        <v>0</v>
      </c>
      <c r="S193" s="198">
        <v>0.003</v>
      </c>
      <c r="T193" s="199">
        <f>S193*H193</f>
        <v>0.03</v>
      </c>
      <c r="AR193" s="21" t="s">
        <v>209</v>
      </c>
      <c r="AT193" s="21" t="s">
        <v>142</v>
      </c>
      <c r="AU193" s="21" t="s">
        <v>85</v>
      </c>
      <c r="AY193" s="21" t="s">
        <v>139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21" t="s">
        <v>83</v>
      </c>
      <c r="BK193" s="200">
        <f>ROUND(I193*H193,2)</f>
        <v>0</v>
      </c>
      <c r="BL193" s="21" t="s">
        <v>209</v>
      </c>
      <c r="BM193" s="21" t="s">
        <v>505</v>
      </c>
    </row>
    <row r="194" spans="2:65" s="1" customFormat="1" ht="16.5" customHeight="1">
      <c r="B194" s="38"/>
      <c r="C194" s="189" t="s">
        <v>506</v>
      </c>
      <c r="D194" s="189" t="s">
        <v>142</v>
      </c>
      <c r="E194" s="190" t="s">
        <v>507</v>
      </c>
      <c r="F194" s="191" t="s">
        <v>508</v>
      </c>
      <c r="G194" s="192" t="s">
        <v>335</v>
      </c>
      <c r="H194" s="193">
        <v>12.14</v>
      </c>
      <c r="I194" s="194"/>
      <c r="J194" s="195">
        <f>ROUND(I194*H194,2)</f>
        <v>0</v>
      </c>
      <c r="K194" s="191" t="s">
        <v>190</v>
      </c>
      <c r="L194" s="58"/>
      <c r="M194" s="196" t="s">
        <v>21</v>
      </c>
      <c r="N194" s="197" t="s">
        <v>46</v>
      </c>
      <c r="O194" s="39"/>
      <c r="P194" s="198">
        <f>O194*H194</f>
        <v>0</v>
      </c>
      <c r="Q194" s="198">
        <v>0</v>
      </c>
      <c r="R194" s="198">
        <f>Q194*H194</f>
        <v>0</v>
      </c>
      <c r="S194" s="198">
        <v>0.0003</v>
      </c>
      <c r="T194" s="199">
        <f>S194*H194</f>
        <v>0.003642</v>
      </c>
      <c r="AR194" s="21" t="s">
        <v>209</v>
      </c>
      <c r="AT194" s="21" t="s">
        <v>142</v>
      </c>
      <c r="AU194" s="21" t="s">
        <v>85</v>
      </c>
      <c r="AY194" s="21" t="s">
        <v>139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21" t="s">
        <v>83</v>
      </c>
      <c r="BK194" s="200">
        <f>ROUND(I194*H194,2)</f>
        <v>0</v>
      </c>
      <c r="BL194" s="21" t="s">
        <v>209</v>
      </c>
      <c r="BM194" s="21" t="s">
        <v>509</v>
      </c>
    </row>
    <row r="195" spans="2:65" s="1" customFormat="1" ht="16.5" customHeight="1">
      <c r="B195" s="38"/>
      <c r="C195" s="189" t="s">
        <v>510</v>
      </c>
      <c r="D195" s="189" t="s">
        <v>142</v>
      </c>
      <c r="E195" s="190" t="s">
        <v>511</v>
      </c>
      <c r="F195" s="191" t="s">
        <v>512</v>
      </c>
      <c r="G195" s="192" t="s">
        <v>266</v>
      </c>
      <c r="H195" s="193">
        <v>10</v>
      </c>
      <c r="I195" s="194"/>
      <c r="J195" s="195">
        <f>ROUND(I195*H195,2)</f>
        <v>0</v>
      </c>
      <c r="K195" s="191" t="s">
        <v>190</v>
      </c>
      <c r="L195" s="58"/>
      <c r="M195" s="196" t="s">
        <v>21</v>
      </c>
      <c r="N195" s="197" t="s">
        <v>46</v>
      </c>
      <c r="O195" s="39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AR195" s="21" t="s">
        <v>209</v>
      </c>
      <c r="AT195" s="21" t="s">
        <v>142</v>
      </c>
      <c r="AU195" s="21" t="s">
        <v>85</v>
      </c>
      <c r="AY195" s="21" t="s">
        <v>139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21" t="s">
        <v>83</v>
      </c>
      <c r="BK195" s="200">
        <f>ROUND(I195*H195,2)</f>
        <v>0</v>
      </c>
      <c r="BL195" s="21" t="s">
        <v>209</v>
      </c>
      <c r="BM195" s="21" t="s">
        <v>513</v>
      </c>
    </row>
    <row r="196" spans="2:47" s="1" customFormat="1" ht="27">
      <c r="B196" s="38"/>
      <c r="C196" s="60"/>
      <c r="D196" s="205" t="s">
        <v>276</v>
      </c>
      <c r="E196" s="60"/>
      <c r="F196" s="206" t="s">
        <v>514</v>
      </c>
      <c r="G196" s="60"/>
      <c r="H196" s="60"/>
      <c r="I196" s="160"/>
      <c r="J196" s="60"/>
      <c r="K196" s="60"/>
      <c r="L196" s="58"/>
      <c r="M196" s="207"/>
      <c r="N196" s="39"/>
      <c r="O196" s="39"/>
      <c r="P196" s="39"/>
      <c r="Q196" s="39"/>
      <c r="R196" s="39"/>
      <c r="S196" s="39"/>
      <c r="T196" s="75"/>
      <c r="AT196" s="21" t="s">
        <v>276</v>
      </c>
      <c r="AU196" s="21" t="s">
        <v>85</v>
      </c>
    </row>
    <row r="197" spans="2:63" s="10" customFormat="1" ht="29.85" customHeight="1">
      <c r="B197" s="173"/>
      <c r="C197" s="174"/>
      <c r="D197" s="175" t="s">
        <v>74</v>
      </c>
      <c r="E197" s="187" t="s">
        <v>515</v>
      </c>
      <c r="F197" s="187" t="s">
        <v>516</v>
      </c>
      <c r="G197" s="174"/>
      <c r="H197" s="174"/>
      <c r="I197" s="177"/>
      <c r="J197" s="188">
        <f>BK197</f>
        <v>0</v>
      </c>
      <c r="K197" s="174"/>
      <c r="L197" s="179"/>
      <c r="M197" s="180"/>
      <c r="N197" s="181"/>
      <c r="O197" s="181"/>
      <c r="P197" s="182">
        <f>SUM(P198:P202)</f>
        <v>0</v>
      </c>
      <c r="Q197" s="181"/>
      <c r="R197" s="182">
        <f>SUM(R198:R202)</f>
        <v>0.0026009600000000003</v>
      </c>
      <c r="S197" s="181"/>
      <c r="T197" s="183">
        <f>SUM(T198:T202)</f>
        <v>0</v>
      </c>
      <c r="AR197" s="184" t="s">
        <v>85</v>
      </c>
      <c r="AT197" s="185" t="s">
        <v>74</v>
      </c>
      <c r="AU197" s="185" t="s">
        <v>83</v>
      </c>
      <c r="AY197" s="184" t="s">
        <v>139</v>
      </c>
      <c r="BK197" s="186">
        <f>SUM(BK198:BK202)</f>
        <v>0</v>
      </c>
    </row>
    <row r="198" spans="2:65" s="1" customFormat="1" ht="16.5" customHeight="1">
      <c r="B198" s="38"/>
      <c r="C198" s="189" t="s">
        <v>517</v>
      </c>
      <c r="D198" s="189" t="s">
        <v>142</v>
      </c>
      <c r="E198" s="190" t="s">
        <v>518</v>
      </c>
      <c r="F198" s="191" t="s">
        <v>519</v>
      </c>
      <c r="G198" s="192" t="s">
        <v>266</v>
      </c>
      <c r="H198" s="193">
        <v>3.082</v>
      </c>
      <c r="I198" s="194"/>
      <c r="J198" s="195">
        <f>ROUND(I198*H198,2)</f>
        <v>0</v>
      </c>
      <c r="K198" s="191" t="s">
        <v>190</v>
      </c>
      <c r="L198" s="58"/>
      <c r="M198" s="196" t="s">
        <v>21</v>
      </c>
      <c r="N198" s="197" t="s">
        <v>46</v>
      </c>
      <c r="O198" s="39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AR198" s="21" t="s">
        <v>209</v>
      </c>
      <c r="AT198" s="21" t="s">
        <v>142</v>
      </c>
      <c r="AU198" s="21" t="s">
        <v>85</v>
      </c>
      <c r="AY198" s="21" t="s">
        <v>139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1" t="s">
        <v>83</v>
      </c>
      <c r="BK198" s="200">
        <f>ROUND(I198*H198,2)</f>
        <v>0</v>
      </c>
      <c r="BL198" s="21" t="s">
        <v>209</v>
      </c>
      <c r="BM198" s="21" t="s">
        <v>520</v>
      </c>
    </row>
    <row r="199" spans="2:65" s="1" customFormat="1" ht="25.5" customHeight="1">
      <c r="B199" s="38"/>
      <c r="C199" s="189" t="s">
        <v>521</v>
      </c>
      <c r="D199" s="189" t="s">
        <v>142</v>
      </c>
      <c r="E199" s="190" t="s">
        <v>522</v>
      </c>
      <c r="F199" s="191" t="s">
        <v>523</v>
      </c>
      <c r="G199" s="192" t="s">
        <v>266</v>
      </c>
      <c r="H199" s="193">
        <v>6.164</v>
      </c>
      <c r="I199" s="194"/>
      <c r="J199" s="195">
        <f>ROUND(I199*H199,2)</f>
        <v>0</v>
      </c>
      <c r="K199" s="191" t="s">
        <v>190</v>
      </c>
      <c r="L199" s="58"/>
      <c r="M199" s="196" t="s">
        <v>21</v>
      </c>
      <c r="N199" s="197" t="s">
        <v>46</v>
      </c>
      <c r="O199" s="39"/>
      <c r="P199" s="198">
        <f>O199*H199</f>
        <v>0</v>
      </c>
      <c r="Q199" s="198">
        <v>0.00014</v>
      </c>
      <c r="R199" s="198">
        <f>Q199*H199</f>
        <v>0.0008629599999999999</v>
      </c>
      <c r="S199" s="198">
        <v>0</v>
      </c>
      <c r="T199" s="199">
        <f>S199*H199</f>
        <v>0</v>
      </c>
      <c r="AR199" s="21" t="s">
        <v>209</v>
      </c>
      <c r="AT199" s="21" t="s">
        <v>142</v>
      </c>
      <c r="AU199" s="21" t="s">
        <v>85</v>
      </c>
      <c r="AY199" s="21" t="s">
        <v>139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21" t="s">
        <v>83</v>
      </c>
      <c r="BK199" s="200">
        <f>ROUND(I199*H199,2)</f>
        <v>0</v>
      </c>
      <c r="BL199" s="21" t="s">
        <v>209</v>
      </c>
      <c r="BM199" s="21" t="s">
        <v>524</v>
      </c>
    </row>
    <row r="200" spans="2:47" s="1" customFormat="1" ht="40.5">
      <c r="B200" s="38"/>
      <c r="C200" s="60"/>
      <c r="D200" s="205" t="s">
        <v>276</v>
      </c>
      <c r="E200" s="60"/>
      <c r="F200" s="206" t="s">
        <v>525</v>
      </c>
      <c r="G200" s="60"/>
      <c r="H200" s="60"/>
      <c r="I200" s="160"/>
      <c r="J200" s="60"/>
      <c r="K200" s="60"/>
      <c r="L200" s="58"/>
      <c r="M200" s="207"/>
      <c r="N200" s="39"/>
      <c r="O200" s="39"/>
      <c r="P200" s="39"/>
      <c r="Q200" s="39"/>
      <c r="R200" s="39"/>
      <c r="S200" s="39"/>
      <c r="T200" s="75"/>
      <c r="AT200" s="21" t="s">
        <v>276</v>
      </c>
      <c r="AU200" s="21" t="s">
        <v>85</v>
      </c>
    </row>
    <row r="201" spans="2:51" s="11" customFormat="1" ht="13.5">
      <c r="B201" s="208"/>
      <c r="C201" s="209"/>
      <c r="D201" s="205" t="s">
        <v>278</v>
      </c>
      <c r="E201" s="209"/>
      <c r="F201" s="210" t="s">
        <v>526</v>
      </c>
      <c r="G201" s="209"/>
      <c r="H201" s="211">
        <v>6.164</v>
      </c>
      <c r="I201" s="212"/>
      <c r="J201" s="209"/>
      <c r="K201" s="209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278</v>
      </c>
      <c r="AU201" s="217" t="s">
        <v>85</v>
      </c>
      <c r="AV201" s="11" t="s">
        <v>85</v>
      </c>
      <c r="AW201" s="11" t="s">
        <v>6</v>
      </c>
      <c r="AX201" s="11" t="s">
        <v>83</v>
      </c>
      <c r="AY201" s="217" t="s">
        <v>139</v>
      </c>
    </row>
    <row r="202" spans="2:65" s="1" customFormat="1" ht="16.5" customHeight="1">
      <c r="B202" s="38"/>
      <c r="C202" s="189" t="s">
        <v>527</v>
      </c>
      <c r="D202" s="189" t="s">
        <v>142</v>
      </c>
      <c r="E202" s="190" t="s">
        <v>528</v>
      </c>
      <c r="F202" s="191" t="s">
        <v>529</v>
      </c>
      <c r="G202" s="192" t="s">
        <v>266</v>
      </c>
      <c r="H202" s="193">
        <v>15.8</v>
      </c>
      <c r="I202" s="194"/>
      <c r="J202" s="195">
        <f>ROUND(I202*H202,2)</f>
        <v>0</v>
      </c>
      <c r="K202" s="191" t="s">
        <v>190</v>
      </c>
      <c r="L202" s="58"/>
      <c r="M202" s="196" t="s">
        <v>21</v>
      </c>
      <c r="N202" s="197" t="s">
        <v>46</v>
      </c>
      <c r="O202" s="39"/>
      <c r="P202" s="198">
        <f>O202*H202</f>
        <v>0</v>
      </c>
      <c r="Q202" s="198">
        <v>0.00011</v>
      </c>
      <c r="R202" s="198">
        <f>Q202*H202</f>
        <v>0.0017380000000000002</v>
      </c>
      <c r="S202" s="198">
        <v>0</v>
      </c>
      <c r="T202" s="199">
        <f>S202*H202</f>
        <v>0</v>
      </c>
      <c r="AR202" s="21" t="s">
        <v>209</v>
      </c>
      <c r="AT202" s="21" t="s">
        <v>142</v>
      </c>
      <c r="AU202" s="21" t="s">
        <v>85</v>
      </c>
      <c r="AY202" s="21" t="s">
        <v>139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21" t="s">
        <v>83</v>
      </c>
      <c r="BK202" s="200">
        <f>ROUND(I202*H202,2)</f>
        <v>0</v>
      </c>
      <c r="BL202" s="21" t="s">
        <v>209</v>
      </c>
      <c r="BM202" s="21" t="s">
        <v>530</v>
      </c>
    </row>
    <row r="203" spans="2:63" s="10" customFormat="1" ht="37.35" customHeight="1">
      <c r="B203" s="173"/>
      <c r="C203" s="174"/>
      <c r="D203" s="175" t="s">
        <v>74</v>
      </c>
      <c r="E203" s="176" t="s">
        <v>531</v>
      </c>
      <c r="F203" s="176" t="s">
        <v>532</v>
      </c>
      <c r="G203" s="174"/>
      <c r="H203" s="174"/>
      <c r="I203" s="177"/>
      <c r="J203" s="178">
        <f>BK203</f>
        <v>0</v>
      </c>
      <c r="K203" s="174"/>
      <c r="L203" s="179"/>
      <c r="M203" s="180"/>
      <c r="N203" s="181"/>
      <c r="O203" s="181"/>
      <c r="P203" s="182">
        <f>P204</f>
        <v>0</v>
      </c>
      <c r="Q203" s="181"/>
      <c r="R203" s="182">
        <f>R204</f>
        <v>0</v>
      </c>
      <c r="S203" s="181"/>
      <c r="T203" s="183">
        <f>T204</f>
        <v>0</v>
      </c>
      <c r="AR203" s="184" t="s">
        <v>158</v>
      </c>
      <c r="AT203" s="185" t="s">
        <v>74</v>
      </c>
      <c r="AU203" s="185" t="s">
        <v>75</v>
      </c>
      <c r="AY203" s="184" t="s">
        <v>139</v>
      </c>
      <c r="BK203" s="186">
        <f>BK204</f>
        <v>0</v>
      </c>
    </row>
    <row r="204" spans="2:63" s="10" customFormat="1" ht="19.9" customHeight="1">
      <c r="B204" s="173"/>
      <c r="C204" s="174"/>
      <c r="D204" s="175" t="s">
        <v>74</v>
      </c>
      <c r="E204" s="187" t="s">
        <v>531</v>
      </c>
      <c r="F204" s="187" t="s">
        <v>532</v>
      </c>
      <c r="G204" s="174"/>
      <c r="H204" s="174"/>
      <c r="I204" s="177"/>
      <c r="J204" s="188">
        <f>BK204</f>
        <v>0</v>
      </c>
      <c r="K204" s="174"/>
      <c r="L204" s="179"/>
      <c r="M204" s="180"/>
      <c r="N204" s="181"/>
      <c r="O204" s="181"/>
      <c r="P204" s="182">
        <f>SUM(P205:P208)</f>
        <v>0</v>
      </c>
      <c r="Q204" s="181"/>
      <c r="R204" s="182">
        <f>SUM(R205:R208)</f>
        <v>0</v>
      </c>
      <c r="S204" s="181"/>
      <c r="T204" s="183">
        <f>SUM(T205:T208)</f>
        <v>0</v>
      </c>
      <c r="AR204" s="184" t="s">
        <v>158</v>
      </c>
      <c r="AT204" s="185" t="s">
        <v>74</v>
      </c>
      <c r="AU204" s="185" t="s">
        <v>83</v>
      </c>
      <c r="AY204" s="184" t="s">
        <v>139</v>
      </c>
      <c r="BK204" s="186">
        <f>SUM(BK205:BK208)</f>
        <v>0</v>
      </c>
    </row>
    <row r="205" spans="2:65" s="1" customFormat="1" ht="16.5" customHeight="1">
      <c r="B205" s="38"/>
      <c r="C205" s="189" t="s">
        <v>533</v>
      </c>
      <c r="D205" s="189" t="s">
        <v>142</v>
      </c>
      <c r="E205" s="190" t="s">
        <v>534</v>
      </c>
      <c r="F205" s="191" t="s">
        <v>535</v>
      </c>
      <c r="G205" s="192" t="s">
        <v>536</v>
      </c>
      <c r="H205" s="193">
        <v>16</v>
      </c>
      <c r="I205" s="194"/>
      <c r="J205" s="195">
        <f>ROUND(I205*H205,2)</f>
        <v>0</v>
      </c>
      <c r="K205" s="191" t="s">
        <v>190</v>
      </c>
      <c r="L205" s="58"/>
      <c r="M205" s="196" t="s">
        <v>21</v>
      </c>
      <c r="N205" s="197" t="s">
        <v>46</v>
      </c>
      <c r="O205" s="39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AR205" s="21" t="s">
        <v>537</v>
      </c>
      <c r="AT205" s="21" t="s">
        <v>142</v>
      </c>
      <c r="AU205" s="21" t="s">
        <v>85</v>
      </c>
      <c r="AY205" s="21" t="s">
        <v>139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21" t="s">
        <v>83</v>
      </c>
      <c r="BK205" s="200">
        <f>ROUND(I205*H205,2)</f>
        <v>0</v>
      </c>
      <c r="BL205" s="21" t="s">
        <v>537</v>
      </c>
      <c r="BM205" s="21" t="s">
        <v>538</v>
      </c>
    </row>
    <row r="206" spans="2:47" s="1" customFormat="1" ht="40.5">
      <c r="B206" s="38"/>
      <c r="C206" s="60"/>
      <c r="D206" s="205" t="s">
        <v>276</v>
      </c>
      <c r="E206" s="60"/>
      <c r="F206" s="206" t="s">
        <v>539</v>
      </c>
      <c r="G206" s="60"/>
      <c r="H206" s="60"/>
      <c r="I206" s="160"/>
      <c r="J206" s="60"/>
      <c r="K206" s="60"/>
      <c r="L206" s="58"/>
      <c r="M206" s="207"/>
      <c r="N206" s="39"/>
      <c r="O206" s="39"/>
      <c r="P206" s="39"/>
      <c r="Q206" s="39"/>
      <c r="R206" s="39"/>
      <c r="S206" s="39"/>
      <c r="T206" s="75"/>
      <c r="AT206" s="21" t="s">
        <v>276</v>
      </c>
      <c r="AU206" s="21" t="s">
        <v>85</v>
      </c>
    </row>
    <row r="207" spans="2:65" s="1" customFormat="1" ht="16.5" customHeight="1">
      <c r="B207" s="38"/>
      <c r="C207" s="189" t="s">
        <v>540</v>
      </c>
      <c r="D207" s="189" t="s">
        <v>142</v>
      </c>
      <c r="E207" s="190" t="s">
        <v>541</v>
      </c>
      <c r="F207" s="191" t="s">
        <v>542</v>
      </c>
      <c r="G207" s="192" t="s">
        <v>536</v>
      </c>
      <c r="H207" s="193">
        <v>8</v>
      </c>
      <c r="I207" s="194"/>
      <c r="J207" s="195">
        <f>ROUND(I207*H207,2)</f>
        <v>0</v>
      </c>
      <c r="K207" s="191" t="s">
        <v>190</v>
      </c>
      <c r="L207" s="58"/>
      <c r="M207" s="196" t="s">
        <v>21</v>
      </c>
      <c r="N207" s="197" t="s">
        <v>46</v>
      </c>
      <c r="O207" s="39"/>
      <c r="P207" s="198">
        <f>O207*H207</f>
        <v>0</v>
      </c>
      <c r="Q207" s="198">
        <v>0</v>
      </c>
      <c r="R207" s="198">
        <f>Q207*H207</f>
        <v>0</v>
      </c>
      <c r="S207" s="198">
        <v>0</v>
      </c>
      <c r="T207" s="199">
        <f>S207*H207</f>
        <v>0</v>
      </c>
      <c r="AR207" s="21" t="s">
        <v>537</v>
      </c>
      <c r="AT207" s="21" t="s">
        <v>142</v>
      </c>
      <c r="AU207" s="21" t="s">
        <v>85</v>
      </c>
      <c r="AY207" s="21" t="s">
        <v>139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21" t="s">
        <v>83</v>
      </c>
      <c r="BK207" s="200">
        <f>ROUND(I207*H207,2)</f>
        <v>0</v>
      </c>
      <c r="BL207" s="21" t="s">
        <v>537</v>
      </c>
      <c r="BM207" s="21" t="s">
        <v>543</v>
      </c>
    </row>
    <row r="208" spans="2:47" s="1" customFormat="1" ht="40.5">
      <c r="B208" s="38"/>
      <c r="C208" s="60"/>
      <c r="D208" s="205" t="s">
        <v>276</v>
      </c>
      <c r="E208" s="60"/>
      <c r="F208" s="206" t="s">
        <v>539</v>
      </c>
      <c r="G208" s="60"/>
      <c r="H208" s="60"/>
      <c r="I208" s="160"/>
      <c r="J208" s="60"/>
      <c r="K208" s="60"/>
      <c r="L208" s="58"/>
      <c r="M208" s="218"/>
      <c r="N208" s="202"/>
      <c r="O208" s="202"/>
      <c r="P208" s="202"/>
      <c r="Q208" s="202"/>
      <c r="R208" s="202"/>
      <c r="S208" s="202"/>
      <c r="T208" s="219"/>
      <c r="AT208" s="21" t="s">
        <v>276</v>
      </c>
      <c r="AU208" s="21" t="s">
        <v>85</v>
      </c>
    </row>
    <row r="209" spans="2:12" s="1" customFormat="1" ht="6.95" customHeight="1">
      <c r="B209" s="53"/>
      <c r="C209" s="54"/>
      <c r="D209" s="54"/>
      <c r="E209" s="54"/>
      <c r="F209" s="54"/>
      <c r="G209" s="54"/>
      <c r="H209" s="54"/>
      <c r="I209" s="136"/>
      <c r="J209" s="54"/>
      <c r="K209" s="54"/>
      <c r="L209" s="58"/>
    </row>
  </sheetData>
  <sheetProtection algorithmName="SHA-512" hashValue="2QLLzQ3tlqCkB82PHdWbh9YfU3mlllpX9hp4IC1PVnxlyy12drQeCZRx+BVNXdxWxrWAo0U+atFEtWiRZsArFw==" saltValue="gw0L/i5b7S6wXN74icz4db5Tu72+kkpWWrPZoNjpdysrc1NmCrU4K4K/G8PZdWTW+bSCyld34G7xqDz2plnYWQ==" spinCount="100000" sheet="1" objects="1" scenarios="1" formatColumns="0" formatRows="0" autoFilter="0"/>
  <autoFilter ref="C94:K208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5" t="s">
        <v>103</v>
      </c>
      <c r="H1" s="355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92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7" t="str">
        <f>'Rekapitulace stavby'!K6</f>
        <v>Městský fotbalový stadion Turnov - stavební úpravy šatnového objektu</v>
      </c>
      <c r="F7" s="348"/>
      <c r="G7" s="348"/>
      <c r="H7" s="348"/>
      <c r="I7" s="114"/>
      <c r="J7" s="26"/>
      <c r="K7" s="28"/>
    </row>
    <row r="8" spans="2:11" s="1" customFormat="1" ht="13.5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9" t="s">
        <v>544</v>
      </c>
      <c r="F9" s="350"/>
      <c r="G9" s="350"/>
      <c r="H9" s="35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23. 5. 2017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39</v>
      </c>
      <c r="E23" s="39"/>
      <c r="F23" s="39"/>
      <c r="G23" s="39"/>
      <c r="H23" s="39"/>
      <c r="I23" s="115"/>
      <c r="J23" s="39"/>
      <c r="K23" s="42"/>
    </row>
    <row r="24" spans="2:11" s="6" customFormat="1" ht="171" customHeight="1">
      <c r="B24" s="118"/>
      <c r="C24" s="119"/>
      <c r="D24" s="119"/>
      <c r="E24" s="316" t="s">
        <v>110</v>
      </c>
      <c r="F24" s="316"/>
      <c r="G24" s="316"/>
      <c r="H24" s="31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ROUND(J101,2)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ROUND(SUM(BE101:BE331),2)</f>
        <v>0</v>
      </c>
      <c r="G30" s="39"/>
      <c r="H30" s="39"/>
      <c r="I30" s="128">
        <v>0.21</v>
      </c>
      <c r="J30" s="127">
        <f>ROUND(ROUND((SUM(BE101:BE331)),2)*I30,2)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ROUND(SUM(BF101:BF331),2)</f>
        <v>0</v>
      </c>
      <c r="G31" s="39"/>
      <c r="H31" s="39"/>
      <c r="I31" s="128">
        <v>0.15</v>
      </c>
      <c r="J31" s="127">
        <f>ROUND(ROUND((SUM(BF101:BF331)),2)*I31,2)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48</v>
      </c>
      <c r="F32" s="127">
        <f>ROUND(SUM(BG101:BG331),2)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49</v>
      </c>
      <c r="F33" s="127">
        <f>ROUND(SUM(BH101:BH331),2)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50</v>
      </c>
      <c r="F34" s="127">
        <f>ROUND(SUM(BI101:BI331),2)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Městský fotbalový stadion Turnov - stavební úpravy šatnového objektu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03 - Nové konstrukce - stavební část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parc. č. 1839/5, 1839/12 k.ú. Turnov</v>
      </c>
      <c r="G49" s="39"/>
      <c r="H49" s="39"/>
      <c r="I49" s="116" t="s">
        <v>25</v>
      </c>
      <c r="J49" s="117" t="str">
        <f>IF(J12="","",J12)</f>
        <v>23. 5. 2017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Městská sportovní Turnov s.r.o., J. Palacha 804</v>
      </c>
      <c r="G51" s="39"/>
      <c r="H51" s="39"/>
      <c r="I51" s="116" t="s">
        <v>35</v>
      </c>
      <c r="J51" s="316" t="str">
        <f>E21</f>
        <v>B.B.D. s.r.o., Rokycanova 30, Praha 3</v>
      </c>
      <c r="K51" s="42"/>
    </row>
    <row r="52" spans="2:11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J101</f>
        <v>0</v>
      </c>
      <c r="K56" s="42"/>
      <c r="AU56" s="21" t="s">
        <v>115</v>
      </c>
    </row>
    <row r="57" spans="2:11" s="7" customFormat="1" ht="24.95" customHeight="1">
      <c r="B57" s="146"/>
      <c r="C57" s="147"/>
      <c r="D57" s="148" t="s">
        <v>242</v>
      </c>
      <c r="E57" s="149"/>
      <c r="F57" s="149"/>
      <c r="G57" s="149"/>
      <c r="H57" s="149"/>
      <c r="I57" s="150"/>
      <c r="J57" s="151">
        <f>J102</f>
        <v>0</v>
      </c>
      <c r="K57" s="152"/>
    </row>
    <row r="58" spans="2:11" s="8" customFormat="1" ht="19.9" customHeight="1">
      <c r="B58" s="153"/>
      <c r="C58" s="154"/>
      <c r="D58" s="155" t="s">
        <v>244</v>
      </c>
      <c r="E58" s="156"/>
      <c r="F58" s="156"/>
      <c r="G58" s="156"/>
      <c r="H58" s="156"/>
      <c r="I58" s="157"/>
      <c r="J58" s="158">
        <f>J103</f>
        <v>0</v>
      </c>
      <c r="K58" s="159"/>
    </row>
    <row r="59" spans="2:11" s="8" customFormat="1" ht="19.9" customHeight="1">
      <c r="B59" s="153"/>
      <c r="C59" s="154"/>
      <c r="D59" s="155" t="s">
        <v>245</v>
      </c>
      <c r="E59" s="156"/>
      <c r="F59" s="156"/>
      <c r="G59" s="156"/>
      <c r="H59" s="156"/>
      <c r="I59" s="157"/>
      <c r="J59" s="158">
        <f>J114</f>
        <v>0</v>
      </c>
      <c r="K59" s="159"/>
    </row>
    <row r="60" spans="2:11" s="8" customFormat="1" ht="19.9" customHeight="1">
      <c r="B60" s="153"/>
      <c r="C60" s="154"/>
      <c r="D60" s="155" t="s">
        <v>246</v>
      </c>
      <c r="E60" s="156"/>
      <c r="F60" s="156"/>
      <c r="G60" s="156"/>
      <c r="H60" s="156"/>
      <c r="I60" s="157"/>
      <c r="J60" s="158">
        <f>J120</f>
        <v>0</v>
      </c>
      <c r="K60" s="159"/>
    </row>
    <row r="61" spans="2:11" s="8" customFormat="1" ht="19.9" customHeight="1">
      <c r="B61" s="153"/>
      <c r="C61" s="154"/>
      <c r="D61" s="155" t="s">
        <v>545</v>
      </c>
      <c r="E61" s="156"/>
      <c r="F61" s="156"/>
      <c r="G61" s="156"/>
      <c r="H61" s="156"/>
      <c r="I61" s="157"/>
      <c r="J61" s="158">
        <f>J125</f>
        <v>0</v>
      </c>
      <c r="K61" s="159"/>
    </row>
    <row r="62" spans="2:11" s="8" customFormat="1" ht="19.9" customHeight="1">
      <c r="B62" s="153"/>
      <c r="C62" s="154"/>
      <c r="D62" s="155" t="s">
        <v>247</v>
      </c>
      <c r="E62" s="156"/>
      <c r="F62" s="156"/>
      <c r="G62" s="156"/>
      <c r="H62" s="156"/>
      <c r="I62" s="157"/>
      <c r="J62" s="158">
        <f>J142</f>
        <v>0</v>
      </c>
      <c r="K62" s="159"/>
    </row>
    <row r="63" spans="2:11" s="8" customFormat="1" ht="19.9" customHeight="1">
      <c r="B63" s="153"/>
      <c r="C63" s="154"/>
      <c r="D63" s="155" t="s">
        <v>248</v>
      </c>
      <c r="E63" s="156"/>
      <c r="F63" s="156"/>
      <c r="G63" s="156"/>
      <c r="H63" s="156"/>
      <c r="I63" s="157"/>
      <c r="J63" s="158">
        <f>J160</f>
        <v>0</v>
      </c>
      <c r="K63" s="159"/>
    </row>
    <row r="64" spans="2:11" s="8" customFormat="1" ht="19.9" customHeight="1">
      <c r="B64" s="153"/>
      <c r="C64" s="154"/>
      <c r="D64" s="155" t="s">
        <v>546</v>
      </c>
      <c r="E64" s="156"/>
      <c r="F64" s="156"/>
      <c r="G64" s="156"/>
      <c r="H64" s="156"/>
      <c r="I64" s="157"/>
      <c r="J64" s="158">
        <f>J165</f>
        <v>0</v>
      </c>
      <c r="K64" s="159"/>
    </row>
    <row r="65" spans="2:11" s="8" customFormat="1" ht="19.9" customHeight="1">
      <c r="B65" s="153"/>
      <c r="C65" s="154"/>
      <c r="D65" s="155" t="s">
        <v>547</v>
      </c>
      <c r="E65" s="156"/>
      <c r="F65" s="156"/>
      <c r="G65" s="156"/>
      <c r="H65" s="156"/>
      <c r="I65" s="157"/>
      <c r="J65" s="158">
        <f>J177</f>
        <v>0</v>
      </c>
      <c r="K65" s="159"/>
    </row>
    <row r="66" spans="2:11" s="8" customFormat="1" ht="19.9" customHeight="1">
      <c r="B66" s="153"/>
      <c r="C66" s="154"/>
      <c r="D66" s="155" t="s">
        <v>548</v>
      </c>
      <c r="E66" s="156"/>
      <c r="F66" s="156"/>
      <c r="G66" s="156"/>
      <c r="H66" s="156"/>
      <c r="I66" s="157"/>
      <c r="J66" s="158">
        <f>J192</f>
        <v>0</v>
      </c>
      <c r="K66" s="159"/>
    </row>
    <row r="67" spans="2:11" s="8" customFormat="1" ht="19.9" customHeight="1">
      <c r="B67" s="153"/>
      <c r="C67" s="154"/>
      <c r="D67" s="155" t="s">
        <v>549</v>
      </c>
      <c r="E67" s="156"/>
      <c r="F67" s="156"/>
      <c r="G67" s="156"/>
      <c r="H67" s="156"/>
      <c r="I67" s="157"/>
      <c r="J67" s="158">
        <f>J197</f>
        <v>0</v>
      </c>
      <c r="K67" s="159"/>
    </row>
    <row r="68" spans="2:11" s="8" customFormat="1" ht="19.9" customHeight="1">
      <c r="B68" s="153"/>
      <c r="C68" s="154"/>
      <c r="D68" s="155" t="s">
        <v>250</v>
      </c>
      <c r="E68" s="156"/>
      <c r="F68" s="156"/>
      <c r="G68" s="156"/>
      <c r="H68" s="156"/>
      <c r="I68" s="157"/>
      <c r="J68" s="158">
        <f>J202</f>
        <v>0</v>
      </c>
      <c r="K68" s="159"/>
    </row>
    <row r="69" spans="2:11" s="8" customFormat="1" ht="19.9" customHeight="1">
      <c r="B69" s="153"/>
      <c r="C69" s="154"/>
      <c r="D69" s="155" t="s">
        <v>550</v>
      </c>
      <c r="E69" s="156"/>
      <c r="F69" s="156"/>
      <c r="G69" s="156"/>
      <c r="H69" s="156"/>
      <c r="I69" s="157"/>
      <c r="J69" s="158">
        <f>J216</f>
        <v>0</v>
      </c>
      <c r="K69" s="159"/>
    </row>
    <row r="70" spans="2:11" s="8" customFormat="1" ht="19.9" customHeight="1">
      <c r="B70" s="153"/>
      <c r="C70" s="154"/>
      <c r="D70" s="155" t="s">
        <v>252</v>
      </c>
      <c r="E70" s="156"/>
      <c r="F70" s="156"/>
      <c r="G70" s="156"/>
      <c r="H70" s="156"/>
      <c r="I70" s="157"/>
      <c r="J70" s="158">
        <f>J221</f>
        <v>0</v>
      </c>
      <c r="K70" s="159"/>
    </row>
    <row r="71" spans="2:11" s="8" customFormat="1" ht="19.9" customHeight="1">
      <c r="B71" s="153"/>
      <c r="C71" s="154"/>
      <c r="D71" s="155" t="s">
        <v>253</v>
      </c>
      <c r="E71" s="156"/>
      <c r="F71" s="156"/>
      <c r="G71" s="156"/>
      <c r="H71" s="156"/>
      <c r="I71" s="157"/>
      <c r="J71" s="158">
        <f>J226</f>
        <v>0</v>
      </c>
      <c r="K71" s="159"/>
    </row>
    <row r="72" spans="2:11" s="8" customFormat="1" ht="19.9" customHeight="1">
      <c r="B72" s="153"/>
      <c r="C72" s="154"/>
      <c r="D72" s="155" t="s">
        <v>254</v>
      </c>
      <c r="E72" s="156"/>
      <c r="F72" s="156"/>
      <c r="G72" s="156"/>
      <c r="H72" s="156"/>
      <c r="I72" s="157"/>
      <c r="J72" s="158">
        <f>J235</f>
        <v>0</v>
      </c>
      <c r="K72" s="159"/>
    </row>
    <row r="73" spans="2:11" s="7" customFormat="1" ht="24.95" customHeight="1">
      <c r="B73" s="146"/>
      <c r="C73" s="147"/>
      <c r="D73" s="148" t="s">
        <v>255</v>
      </c>
      <c r="E73" s="149"/>
      <c r="F73" s="149"/>
      <c r="G73" s="149"/>
      <c r="H73" s="149"/>
      <c r="I73" s="150"/>
      <c r="J73" s="151">
        <f>J237</f>
        <v>0</v>
      </c>
      <c r="K73" s="152"/>
    </row>
    <row r="74" spans="2:11" s="8" customFormat="1" ht="19.9" customHeight="1">
      <c r="B74" s="153"/>
      <c r="C74" s="154"/>
      <c r="D74" s="155" t="s">
        <v>551</v>
      </c>
      <c r="E74" s="156"/>
      <c r="F74" s="156"/>
      <c r="G74" s="156"/>
      <c r="H74" s="156"/>
      <c r="I74" s="157"/>
      <c r="J74" s="158">
        <f>J238</f>
        <v>0</v>
      </c>
      <c r="K74" s="159"/>
    </row>
    <row r="75" spans="2:11" s="8" customFormat="1" ht="19.9" customHeight="1">
      <c r="B75" s="153"/>
      <c r="C75" s="154"/>
      <c r="D75" s="155" t="s">
        <v>552</v>
      </c>
      <c r="E75" s="156"/>
      <c r="F75" s="156"/>
      <c r="G75" s="156"/>
      <c r="H75" s="156"/>
      <c r="I75" s="157"/>
      <c r="J75" s="158">
        <f>J241</f>
        <v>0</v>
      </c>
      <c r="K75" s="159"/>
    </row>
    <row r="76" spans="2:11" s="8" customFormat="1" ht="19.9" customHeight="1">
      <c r="B76" s="153"/>
      <c r="C76" s="154"/>
      <c r="D76" s="155" t="s">
        <v>553</v>
      </c>
      <c r="E76" s="156"/>
      <c r="F76" s="156"/>
      <c r="G76" s="156"/>
      <c r="H76" s="156"/>
      <c r="I76" s="157"/>
      <c r="J76" s="158">
        <f>J253</f>
        <v>0</v>
      </c>
      <c r="K76" s="159"/>
    </row>
    <row r="77" spans="2:11" s="8" customFormat="1" ht="19.9" customHeight="1">
      <c r="B77" s="153"/>
      <c r="C77" s="154"/>
      <c r="D77" s="155" t="s">
        <v>257</v>
      </c>
      <c r="E77" s="156"/>
      <c r="F77" s="156"/>
      <c r="G77" s="156"/>
      <c r="H77" s="156"/>
      <c r="I77" s="157"/>
      <c r="J77" s="158">
        <f>J269</f>
        <v>0</v>
      </c>
      <c r="K77" s="159"/>
    </row>
    <row r="78" spans="2:11" s="8" customFormat="1" ht="19.9" customHeight="1">
      <c r="B78" s="153"/>
      <c r="C78" s="154"/>
      <c r="D78" s="155" t="s">
        <v>258</v>
      </c>
      <c r="E78" s="156"/>
      <c r="F78" s="156"/>
      <c r="G78" s="156"/>
      <c r="H78" s="156"/>
      <c r="I78" s="157"/>
      <c r="J78" s="158">
        <f>J286</f>
        <v>0</v>
      </c>
      <c r="K78" s="159"/>
    </row>
    <row r="79" spans="2:11" s="8" customFormat="1" ht="19.9" customHeight="1">
      <c r="B79" s="153"/>
      <c r="C79" s="154"/>
      <c r="D79" s="155" t="s">
        <v>554</v>
      </c>
      <c r="E79" s="156"/>
      <c r="F79" s="156"/>
      <c r="G79" s="156"/>
      <c r="H79" s="156"/>
      <c r="I79" s="157"/>
      <c r="J79" s="158">
        <f>J300</f>
        <v>0</v>
      </c>
      <c r="K79" s="159"/>
    </row>
    <row r="80" spans="2:11" s="7" customFormat="1" ht="24.95" customHeight="1">
      <c r="B80" s="146"/>
      <c r="C80" s="147"/>
      <c r="D80" s="148" t="s">
        <v>259</v>
      </c>
      <c r="E80" s="149"/>
      <c r="F80" s="149"/>
      <c r="G80" s="149"/>
      <c r="H80" s="149"/>
      <c r="I80" s="150"/>
      <c r="J80" s="151">
        <f>J326</f>
        <v>0</v>
      </c>
      <c r="K80" s="152"/>
    </row>
    <row r="81" spans="2:11" s="8" customFormat="1" ht="19.9" customHeight="1">
      <c r="B81" s="153"/>
      <c r="C81" s="154"/>
      <c r="D81" s="155" t="s">
        <v>260</v>
      </c>
      <c r="E81" s="156"/>
      <c r="F81" s="156"/>
      <c r="G81" s="156"/>
      <c r="H81" s="156"/>
      <c r="I81" s="157"/>
      <c r="J81" s="158">
        <f>J327</f>
        <v>0</v>
      </c>
      <c r="K81" s="159"/>
    </row>
    <row r="82" spans="2:11" s="1" customFormat="1" ht="21.75" customHeight="1">
      <c r="B82" s="38"/>
      <c r="C82" s="39"/>
      <c r="D82" s="39"/>
      <c r="E82" s="39"/>
      <c r="F82" s="39"/>
      <c r="G82" s="39"/>
      <c r="H82" s="39"/>
      <c r="I82" s="115"/>
      <c r="J82" s="39"/>
      <c r="K82" s="42"/>
    </row>
    <row r="83" spans="2:11" s="1" customFormat="1" ht="6.95" customHeight="1">
      <c r="B83" s="53"/>
      <c r="C83" s="54"/>
      <c r="D83" s="54"/>
      <c r="E83" s="54"/>
      <c r="F83" s="54"/>
      <c r="G83" s="54"/>
      <c r="H83" s="54"/>
      <c r="I83" s="136"/>
      <c r="J83" s="54"/>
      <c r="K83" s="55"/>
    </row>
    <row r="87" spans="2:12" s="1" customFormat="1" ht="6.95" customHeight="1">
      <c r="B87" s="56"/>
      <c r="C87" s="57"/>
      <c r="D87" s="57"/>
      <c r="E87" s="57"/>
      <c r="F87" s="57"/>
      <c r="G87" s="57"/>
      <c r="H87" s="57"/>
      <c r="I87" s="139"/>
      <c r="J87" s="57"/>
      <c r="K87" s="57"/>
      <c r="L87" s="58"/>
    </row>
    <row r="88" spans="2:12" s="1" customFormat="1" ht="36.95" customHeight="1">
      <c r="B88" s="38"/>
      <c r="C88" s="59" t="s">
        <v>123</v>
      </c>
      <c r="D88" s="60"/>
      <c r="E88" s="60"/>
      <c r="F88" s="60"/>
      <c r="G88" s="60"/>
      <c r="H88" s="60"/>
      <c r="I88" s="160"/>
      <c r="J88" s="60"/>
      <c r="K88" s="60"/>
      <c r="L88" s="58"/>
    </row>
    <row r="89" spans="2:12" s="1" customFormat="1" ht="6.95" customHeight="1">
      <c r="B89" s="38"/>
      <c r="C89" s="60"/>
      <c r="D89" s="60"/>
      <c r="E89" s="60"/>
      <c r="F89" s="60"/>
      <c r="G89" s="60"/>
      <c r="H89" s="60"/>
      <c r="I89" s="160"/>
      <c r="J89" s="60"/>
      <c r="K89" s="60"/>
      <c r="L89" s="58"/>
    </row>
    <row r="90" spans="2:12" s="1" customFormat="1" ht="14.45" customHeight="1">
      <c r="B90" s="38"/>
      <c r="C90" s="62" t="s">
        <v>18</v>
      </c>
      <c r="D90" s="60"/>
      <c r="E90" s="60"/>
      <c r="F90" s="60"/>
      <c r="G90" s="60"/>
      <c r="H90" s="60"/>
      <c r="I90" s="160"/>
      <c r="J90" s="60"/>
      <c r="K90" s="60"/>
      <c r="L90" s="58"/>
    </row>
    <row r="91" spans="2:12" s="1" customFormat="1" ht="16.5" customHeight="1">
      <c r="B91" s="38"/>
      <c r="C91" s="60"/>
      <c r="D91" s="60"/>
      <c r="E91" s="352" t="str">
        <f>E7</f>
        <v>Městský fotbalový stadion Turnov - stavební úpravy šatnového objektu</v>
      </c>
      <c r="F91" s="353"/>
      <c r="G91" s="353"/>
      <c r="H91" s="353"/>
      <c r="I91" s="160"/>
      <c r="J91" s="60"/>
      <c r="K91" s="60"/>
      <c r="L91" s="58"/>
    </row>
    <row r="92" spans="2:12" s="1" customFormat="1" ht="14.45" customHeight="1">
      <c r="B92" s="38"/>
      <c r="C92" s="62" t="s">
        <v>108</v>
      </c>
      <c r="D92" s="60"/>
      <c r="E92" s="60"/>
      <c r="F92" s="60"/>
      <c r="G92" s="60"/>
      <c r="H92" s="60"/>
      <c r="I92" s="160"/>
      <c r="J92" s="60"/>
      <c r="K92" s="60"/>
      <c r="L92" s="58"/>
    </row>
    <row r="93" spans="2:12" s="1" customFormat="1" ht="17.25" customHeight="1">
      <c r="B93" s="38"/>
      <c r="C93" s="60"/>
      <c r="D93" s="60"/>
      <c r="E93" s="327" t="str">
        <f>E9</f>
        <v>03 - Nové konstrukce - stavební část</v>
      </c>
      <c r="F93" s="354"/>
      <c r="G93" s="354"/>
      <c r="H93" s="354"/>
      <c r="I93" s="160"/>
      <c r="J93" s="60"/>
      <c r="K93" s="60"/>
      <c r="L93" s="58"/>
    </row>
    <row r="94" spans="2:12" s="1" customFormat="1" ht="6.95" customHeight="1">
      <c r="B94" s="38"/>
      <c r="C94" s="60"/>
      <c r="D94" s="60"/>
      <c r="E94" s="60"/>
      <c r="F94" s="60"/>
      <c r="G94" s="60"/>
      <c r="H94" s="60"/>
      <c r="I94" s="160"/>
      <c r="J94" s="60"/>
      <c r="K94" s="60"/>
      <c r="L94" s="58"/>
    </row>
    <row r="95" spans="2:12" s="1" customFormat="1" ht="18" customHeight="1">
      <c r="B95" s="38"/>
      <c r="C95" s="62" t="s">
        <v>23</v>
      </c>
      <c r="D95" s="60"/>
      <c r="E95" s="60"/>
      <c r="F95" s="161" t="str">
        <f>F12</f>
        <v>parc. č. 1839/5, 1839/12 k.ú. Turnov</v>
      </c>
      <c r="G95" s="60"/>
      <c r="H95" s="60"/>
      <c r="I95" s="162" t="s">
        <v>25</v>
      </c>
      <c r="J95" s="70" t="str">
        <f>IF(J12="","",J12)</f>
        <v>23. 5. 2017</v>
      </c>
      <c r="K95" s="60"/>
      <c r="L95" s="58"/>
    </row>
    <row r="96" spans="2:12" s="1" customFormat="1" ht="6.95" customHeight="1">
      <c r="B96" s="38"/>
      <c r="C96" s="60"/>
      <c r="D96" s="60"/>
      <c r="E96" s="60"/>
      <c r="F96" s="60"/>
      <c r="G96" s="60"/>
      <c r="H96" s="60"/>
      <c r="I96" s="160"/>
      <c r="J96" s="60"/>
      <c r="K96" s="60"/>
      <c r="L96" s="58"/>
    </row>
    <row r="97" spans="2:12" s="1" customFormat="1" ht="13.5">
      <c r="B97" s="38"/>
      <c r="C97" s="62" t="s">
        <v>27</v>
      </c>
      <c r="D97" s="60"/>
      <c r="E97" s="60"/>
      <c r="F97" s="161" t="str">
        <f>E15</f>
        <v>Městská sportovní Turnov s.r.o., J. Palacha 804</v>
      </c>
      <c r="G97" s="60"/>
      <c r="H97" s="60"/>
      <c r="I97" s="162" t="s">
        <v>35</v>
      </c>
      <c r="J97" s="161" t="str">
        <f>E21</f>
        <v>B.B.D. s.r.o., Rokycanova 30, Praha 3</v>
      </c>
      <c r="K97" s="60"/>
      <c r="L97" s="58"/>
    </row>
    <row r="98" spans="2:12" s="1" customFormat="1" ht="14.45" customHeight="1">
      <c r="B98" s="38"/>
      <c r="C98" s="62" t="s">
        <v>33</v>
      </c>
      <c r="D98" s="60"/>
      <c r="E98" s="60"/>
      <c r="F98" s="161" t="str">
        <f>IF(E18="","",E18)</f>
        <v/>
      </c>
      <c r="G98" s="60"/>
      <c r="H98" s="60"/>
      <c r="I98" s="160"/>
      <c r="J98" s="60"/>
      <c r="K98" s="60"/>
      <c r="L98" s="58"/>
    </row>
    <row r="99" spans="2:12" s="1" customFormat="1" ht="10.35" customHeight="1">
      <c r="B99" s="38"/>
      <c r="C99" s="60"/>
      <c r="D99" s="60"/>
      <c r="E99" s="60"/>
      <c r="F99" s="60"/>
      <c r="G99" s="60"/>
      <c r="H99" s="60"/>
      <c r="I99" s="160"/>
      <c r="J99" s="60"/>
      <c r="K99" s="60"/>
      <c r="L99" s="58"/>
    </row>
    <row r="100" spans="2:20" s="9" customFormat="1" ht="29.25" customHeight="1">
      <c r="B100" s="163"/>
      <c r="C100" s="164" t="s">
        <v>124</v>
      </c>
      <c r="D100" s="165" t="s">
        <v>60</v>
      </c>
      <c r="E100" s="165" t="s">
        <v>56</v>
      </c>
      <c r="F100" s="165" t="s">
        <v>125</v>
      </c>
      <c r="G100" s="165" t="s">
        <v>126</v>
      </c>
      <c r="H100" s="165" t="s">
        <v>127</v>
      </c>
      <c r="I100" s="166" t="s">
        <v>128</v>
      </c>
      <c r="J100" s="165" t="s">
        <v>113</v>
      </c>
      <c r="K100" s="167" t="s">
        <v>129</v>
      </c>
      <c r="L100" s="168"/>
      <c r="M100" s="78" t="s">
        <v>130</v>
      </c>
      <c r="N100" s="79" t="s">
        <v>45</v>
      </c>
      <c r="O100" s="79" t="s">
        <v>131</v>
      </c>
      <c r="P100" s="79" t="s">
        <v>132</v>
      </c>
      <c r="Q100" s="79" t="s">
        <v>133</v>
      </c>
      <c r="R100" s="79" t="s">
        <v>134</v>
      </c>
      <c r="S100" s="79" t="s">
        <v>135</v>
      </c>
      <c r="T100" s="80" t="s">
        <v>136</v>
      </c>
    </row>
    <row r="101" spans="2:63" s="1" customFormat="1" ht="29.25" customHeight="1">
      <c r="B101" s="38"/>
      <c r="C101" s="84" t="s">
        <v>114</v>
      </c>
      <c r="D101" s="60"/>
      <c r="E101" s="60"/>
      <c r="F101" s="60"/>
      <c r="G101" s="60"/>
      <c r="H101" s="60"/>
      <c r="I101" s="160"/>
      <c r="J101" s="169">
        <f>BK101</f>
        <v>0</v>
      </c>
      <c r="K101" s="60"/>
      <c r="L101" s="58"/>
      <c r="M101" s="81"/>
      <c r="N101" s="82"/>
      <c r="O101" s="82"/>
      <c r="P101" s="170">
        <f>P102+P237+P326</f>
        <v>0</v>
      </c>
      <c r="Q101" s="82"/>
      <c r="R101" s="170">
        <f>R102+R237+R326</f>
        <v>89.20641771999998</v>
      </c>
      <c r="S101" s="82"/>
      <c r="T101" s="171">
        <f>T102+T237+T326</f>
        <v>1.3192848000000001</v>
      </c>
      <c r="AT101" s="21" t="s">
        <v>74</v>
      </c>
      <c r="AU101" s="21" t="s">
        <v>115</v>
      </c>
      <c r="BK101" s="172">
        <f>BK102+BK237+BK326</f>
        <v>0</v>
      </c>
    </row>
    <row r="102" spans="2:63" s="10" customFormat="1" ht="37.35" customHeight="1">
      <c r="B102" s="173"/>
      <c r="C102" s="174"/>
      <c r="D102" s="175" t="s">
        <v>74</v>
      </c>
      <c r="E102" s="176" t="s">
        <v>261</v>
      </c>
      <c r="F102" s="176" t="s">
        <v>262</v>
      </c>
      <c r="G102" s="174"/>
      <c r="H102" s="174"/>
      <c r="I102" s="177"/>
      <c r="J102" s="178">
        <f>BK102</f>
        <v>0</v>
      </c>
      <c r="K102" s="174"/>
      <c r="L102" s="179"/>
      <c r="M102" s="180"/>
      <c r="N102" s="181"/>
      <c r="O102" s="181"/>
      <c r="P102" s="182">
        <f>P103+P114+P120+P125+P142+P160+P165+P177+P192+P197+P202+P216+P221+P226+P235</f>
        <v>0</v>
      </c>
      <c r="Q102" s="181"/>
      <c r="R102" s="182">
        <f>R103+R114+R120+R125+R142+R160+R165+R177+R192+R197+R202+R216+R221+R226+R235</f>
        <v>86.78613477999998</v>
      </c>
      <c r="S102" s="181"/>
      <c r="T102" s="183">
        <f>T103+T114+T120+T125+T142+T160+T165+T177+T192+T197+T202+T216+T221+T226+T235</f>
        <v>1.2771000000000001</v>
      </c>
      <c r="AR102" s="184" t="s">
        <v>83</v>
      </c>
      <c r="AT102" s="185" t="s">
        <v>74</v>
      </c>
      <c r="AU102" s="185" t="s">
        <v>75</v>
      </c>
      <c r="AY102" s="184" t="s">
        <v>139</v>
      </c>
      <c r="BK102" s="186">
        <f>BK103+BK114+BK120+BK125+BK142+BK160+BK165+BK177+BK192+BK197+BK202+BK216+BK221+BK226+BK235</f>
        <v>0</v>
      </c>
    </row>
    <row r="103" spans="2:63" s="10" customFormat="1" ht="19.9" customHeight="1">
      <c r="B103" s="173"/>
      <c r="C103" s="174"/>
      <c r="D103" s="175" t="s">
        <v>74</v>
      </c>
      <c r="E103" s="187" t="s">
        <v>196</v>
      </c>
      <c r="F103" s="187" t="s">
        <v>268</v>
      </c>
      <c r="G103" s="174"/>
      <c r="H103" s="174"/>
      <c r="I103" s="177"/>
      <c r="J103" s="188">
        <f>BK103</f>
        <v>0</v>
      </c>
      <c r="K103" s="174"/>
      <c r="L103" s="179"/>
      <c r="M103" s="180"/>
      <c r="N103" s="181"/>
      <c r="O103" s="181"/>
      <c r="P103" s="182">
        <f>SUM(P104:P113)</f>
        <v>0</v>
      </c>
      <c r="Q103" s="181"/>
      <c r="R103" s="182">
        <f>SUM(R104:R113)</f>
        <v>0</v>
      </c>
      <c r="S103" s="181"/>
      <c r="T103" s="183">
        <f>SUM(T104:T113)</f>
        <v>0</v>
      </c>
      <c r="AR103" s="184" t="s">
        <v>83</v>
      </c>
      <c r="AT103" s="185" t="s">
        <v>74</v>
      </c>
      <c r="AU103" s="185" t="s">
        <v>83</v>
      </c>
      <c r="AY103" s="184" t="s">
        <v>139</v>
      </c>
      <c r="BK103" s="186">
        <f>SUM(BK104:BK113)</f>
        <v>0</v>
      </c>
    </row>
    <row r="104" spans="2:65" s="1" customFormat="1" ht="25.5" customHeight="1">
      <c r="B104" s="38"/>
      <c r="C104" s="189" t="s">
        <v>83</v>
      </c>
      <c r="D104" s="189" t="s">
        <v>142</v>
      </c>
      <c r="E104" s="190" t="s">
        <v>269</v>
      </c>
      <c r="F104" s="191" t="s">
        <v>270</v>
      </c>
      <c r="G104" s="192" t="s">
        <v>271</v>
      </c>
      <c r="H104" s="193">
        <v>2.115</v>
      </c>
      <c r="I104" s="194"/>
      <c r="J104" s="195">
        <f>ROUND(I104*H104,2)</f>
        <v>0</v>
      </c>
      <c r="K104" s="191" t="s">
        <v>190</v>
      </c>
      <c r="L104" s="58"/>
      <c r="M104" s="196" t="s">
        <v>21</v>
      </c>
      <c r="N104" s="197" t="s">
        <v>46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1" t="s">
        <v>158</v>
      </c>
      <c r="AT104" s="21" t="s">
        <v>142</v>
      </c>
      <c r="AU104" s="21" t="s">
        <v>85</v>
      </c>
      <c r="AY104" s="21" t="s">
        <v>139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83</v>
      </c>
      <c r="BK104" s="200">
        <f>ROUND(I104*H104,2)</f>
        <v>0</v>
      </c>
      <c r="BL104" s="21" t="s">
        <v>158</v>
      </c>
      <c r="BM104" s="21" t="s">
        <v>555</v>
      </c>
    </row>
    <row r="105" spans="2:47" s="1" customFormat="1" ht="40.5">
      <c r="B105" s="38"/>
      <c r="C105" s="60"/>
      <c r="D105" s="205" t="s">
        <v>276</v>
      </c>
      <c r="E105" s="60"/>
      <c r="F105" s="206" t="s">
        <v>556</v>
      </c>
      <c r="G105" s="60"/>
      <c r="H105" s="60"/>
      <c r="I105" s="160"/>
      <c r="J105" s="60"/>
      <c r="K105" s="60"/>
      <c r="L105" s="58"/>
      <c r="M105" s="207"/>
      <c r="N105" s="39"/>
      <c r="O105" s="39"/>
      <c r="P105" s="39"/>
      <c r="Q105" s="39"/>
      <c r="R105" s="39"/>
      <c r="S105" s="39"/>
      <c r="T105" s="75"/>
      <c r="AT105" s="21" t="s">
        <v>276</v>
      </c>
      <c r="AU105" s="21" t="s">
        <v>85</v>
      </c>
    </row>
    <row r="106" spans="2:65" s="1" customFormat="1" ht="25.5" customHeight="1">
      <c r="B106" s="38"/>
      <c r="C106" s="189" t="s">
        <v>85</v>
      </c>
      <c r="D106" s="189" t="s">
        <v>142</v>
      </c>
      <c r="E106" s="190" t="s">
        <v>273</v>
      </c>
      <c r="F106" s="191" t="s">
        <v>274</v>
      </c>
      <c r="G106" s="192" t="s">
        <v>271</v>
      </c>
      <c r="H106" s="193">
        <v>0.529</v>
      </c>
      <c r="I106" s="194"/>
      <c r="J106" s="195">
        <f>ROUND(I106*H106,2)</f>
        <v>0</v>
      </c>
      <c r="K106" s="191" t="s">
        <v>190</v>
      </c>
      <c r="L106" s="58"/>
      <c r="M106" s="196" t="s">
        <v>21</v>
      </c>
      <c r="N106" s="197" t="s">
        <v>46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158</v>
      </c>
      <c r="AT106" s="21" t="s">
        <v>142</v>
      </c>
      <c r="AU106" s="21" t="s">
        <v>85</v>
      </c>
      <c r="AY106" s="21" t="s">
        <v>139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83</v>
      </c>
      <c r="BK106" s="200">
        <f>ROUND(I106*H106,2)</f>
        <v>0</v>
      </c>
      <c r="BL106" s="21" t="s">
        <v>158</v>
      </c>
      <c r="BM106" s="21" t="s">
        <v>557</v>
      </c>
    </row>
    <row r="107" spans="2:47" s="1" customFormat="1" ht="27">
      <c r="B107" s="38"/>
      <c r="C107" s="60"/>
      <c r="D107" s="205" t="s">
        <v>276</v>
      </c>
      <c r="E107" s="60"/>
      <c r="F107" s="206" t="s">
        <v>277</v>
      </c>
      <c r="G107" s="60"/>
      <c r="H107" s="60"/>
      <c r="I107" s="160"/>
      <c r="J107" s="60"/>
      <c r="K107" s="60"/>
      <c r="L107" s="58"/>
      <c r="M107" s="207"/>
      <c r="N107" s="39"/>
      <c r="O107" s="39"/>
      <c r="P107" s="39"/>
      <c r="Q107" s="39"/>
      <c r="R107" s="39"/>
      <c r="S107" s="39"/>
      <c r="T107" s="75"/>
      <c r="AT107" s="21" t="s">
        <v>276</v>
      </c>
      <c r="AU107" s="21" t="s">
        <v>85</v>
      </c>
    </row>
    <row r="108" spans="2:51" s="11" customFormat="1" ht="13.5">
      <c r="B108" s="208"/>
      <c r="C108" s="209"/>
      <c r="D108" s="205" t="s">
        <v>278</v>
      </c>
      <c r="E108" s="209"/>
      <c r="F108" s="210" t="s">
        <v>558</v>
      </c>
      <c r="G108" s="209"/>
      <c r="H108" s="211">
        <v>0.529</v>
      </c>
      <c r="I108" s="212"/>
      <c r="J108" s="209"/>
      <c r="K108" s="209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278</v>
      </c>
      <c r="AU108" s="217" t="s">
        <v>85</v>
      </c>
      <c r="AV108" s="11" t="s">
        <v>85</v>
      </c>
      <c r="AW108" s="11" t="s">
        <v>6</v>
      </c>
      <c r="AX108" s="11" t="s">
        <v>83</v>
      </c>
      <c r="AY108" s="217" t="s">
        <v>139</v>
      </c>
    </row>
    <row r="109" spans="2:65" s="1" customFormat="1" ht="25.5" customHeight="1">
      <c r="B109" s="38"/>
      <c r="C109" s="189" t="s">
        <v>154</v>
      </c>
      <c r="D109" s="189" t="s">
        <v>142</v>
      </c>
      <c r="E109" s="190" t="s">
        <v>559</v>
      </c>
      <c r="F109" s="191" t="s">
        <v>560</v>
      </c>
      <c r="G109" s="192" t="s">
        <v>271</v>
      </c>
      <c r="H109" s="193">
        <v>0.135</v>
      </c>
      <c r="I109" s="194"/>
      <c r="J109" s="195">
        <f>ROUND(I109*H109,2)</f>
        <v>0</v>
      </c>
      <c r="K109" s="191" t="s">
        <v>190</v>
      </c>
      <c r="L109" s="58"/>
      <c r="M109" s="196" t="s">
        <v>21</v>
      </c>
      <c r="N109" s="197" t="s">
        <v>46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158</v>
      </c>
      <c r="AT109" s="21" t="s">
        <v>142</v>
      </c>
      <c r="AU109" s="21" t="s">
        <v>85</v>
      </c>
      <c r="AY109" s="21" t="s">
        <v>139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83</v>
      </c>
      <c r="BK109" s="200">
        <f>ROUND(I109*H109,2)</f>
        <v>0</v>
      </c>
      <c r="BL109" s="21" t="s">
        <v>158</v>
      </c>
      <c r="BM109" s="21" t="s">
        <v>561</v>
      </c>
    </row>
    <row r="110" spans="2:47" s="1" customFormat="1" ht="40.5">
      <c r="B110" s="38"/>
      <c r="C110" s="60"/>
      <c r="D110" s="205" t="s">
        <v>276</v>
      </c>
      <c r="E110" s="60"/>
      <c r="F110" s="206" t="s">
        <v>562</v>
      </c>
      <c r="G110" s="60"/>
      <c r="H110" s="60"/>
      <c r="I110" s="160"/>
      <c r="J110" s="60"/>
      <c r="K110" s="60"/>
      <c r="L110" s="58"/>
      <c r="M110" s="207"/>
      <c r="N110" s="39"/>
      <c r="O110" s="39"/>
      <c r="P110" s="39"/>
      <c r="Q110" s="39"/>
      <c r="R110" s="39"/>
      <c r="S110" s="39"/>
      <c r="T110" s="75"/>
      <c r="AT110" s="21" t="s">
        <v>276</v>
      </c>
      <c r="AU110" s="21" t="s">
        <v>85</v>
      </c>
    </row>
    <row r="111" spans="2:65" s="1" customFormat="1" ht="25.5" customHeight="1">
      <c r="B111" s="38"/>
      <c r="C111" s="189" t="s">
        <v>158</v>
      </c>
      <c r="D111" s="189" t="s">
        <v>142</v>
      </c>
      <c r="E111" s="190" t="s">
        <v>563</v>
      </c>
      <c r="F111" s="191" t="s">
        <v>564</v>
      </c>
      <c r="G111" s="192" t="s">
        <v>271</v>
      </c>
      <c r="H111" s="193">
        <v>0.034</v>
      </c>
      <c r="I111" s="194"/>
      <c r="J111" s="195">
        <f>ROUND(I111*H111,2)</f>
        <v>0</v>
      </c>
      <c r="K111" s="191" t="s">
        <v>190</v>
      </c>
      <c r="L111" s="58"/>
      <c r="M111" s="196" t="s">
        <v>21</v>
      </c>
      <c r="N111" s="197" t="s">
        <v>46</v>
      </c>
      <c r="O111" s="39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21" t="s">
        <v>158</v>
      </c>
      <c r="AT111" s="21" t="s">
        <v>142</v>
      </c>
      <c r="AU111" s="21" t="s">
        <v>85</v>
      </c>
      <c r="AY111" s="21" t="s">
        <v>139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83</v>
      </c>
      <c r="BK111" s="200">
        <f>ROUND(I111*H111,2)</f>
        <v>0</v>
      </c>
      <c r="BL111" s="21" t="s">
        <v>158</v>
      </c>
      <c r="BM111" s="21" t="s">
        <v>565</v>
      </c>
    </row>
    <row r="112" spans="2:47" s="1" customFormat="1" ht="27">
      <c r="B112" s="38"/>
      <c r="C112" s="60"/>
      <c r="D112" s="205" t="s">
        <v>276</v>
      </c>
      <c r="E112" s="60"/>
      <c r="F112" s="206" t="s">
        <v>277</v>
      </c>
      <c r="G112" s="60"/>
      <c r="H112" s="60"/>
      <c r="I112" s="160"/>
      <c r="J112" s="60"/>
      <c r="K112" s="60"/>
      <c r="L112" s="58"/>
      <c r="M112" s="207"/>
      <c r="N112" s="39"/>
      <c r="O112" s="39"/>
      <c r="P112" s="39"/>
      <c r="Q112" s="39"/>
      <c r="R112" s="39"/>
      <c r="S112" s="39"/>
      <c r="T112" s="75"/>
      <c r="AT112" s="21" t="s">
        <v>276</v>
      </c>
      <c r="AU112" s="21" t="s">
        <v>85</v>
      </c>
    </row>
    <row r="113" spans="2:51" s="11" customFormat="1" ht="13.5">
      <c r="B113" s="208"/>
      <c r="C113" s="209"/>
      <c r="D113" s="205" t="s">
        <v>278</v>
      </c>
      <c r="E113" s="209"/>
      <c r="F113" s="210" t="s">
        <v>566</v>
      </c>
      <c r="G113" s="209"/>
      <c r="H113" s="211">
        <v>0.034</v>
      </c>
      <c r="I113" s="212"/>
      <c r="J113" s="209"/>
      <c r="K113" s="209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278</v>
      </c>
      <c r="AU113" s="217" t="s">
        <v>85</v>
      </c>
      <c r="AV113" s="11" t="s">
        <v>85</v>
      </c>
      <c r="AW113" s="11" t="s">
        <v>6</v>
      </c>
      <c r="AX113" s="11" t="s">
        <v>83</v>
      </c>
      <c r="AY113" s="217" t="s">
        <v>139</v>
      </c>
    </row>
    <row r="114" spans="2:63" s="10" customFormat="1" ht="29.85" customHeight="1">
      <c r="B114" s="173"/>
      <c r="C114" s="174"/>
      <c r="D114" s="175" t="s">
        <v>74</v>
      </c>
      <c r="E114" s="187" t="s">
        <v>209</v>
      </c>
      <c r="F114" s="187" t="s">
        <v>280</v>
      </c>
      <c r="G114" s="174"/>
      <c r="H114" s="174"/>
      <c r="I114" s="177"/>
      <c r="J114" s="188">
        <f>BK114</f>
        <v>0</v>
      </c>
      <c r="K114" s="174"/>
      <c r="L114" s="179"/>
      <c r="M114" s="180"/>
      <c r="N114" s="181"/>
      <c r="O114" s="181"/>
      <c r="P114" s="182">
        <f>SUM(P115:P119)</f>
        <v>0</v>
      </c>
      <c r="Q114" s="181"/>
      <c r="R114" s="182">
        <f>SUM(R115:R119)</f>
        <v>0</v>
      </c>
      <c r="S114" s="181"/>
      <c r="T114" s="183">
        <f>SUM(T115:T119)</f>
        <v>0</v>
      </c>
      <c r="AR114" s="184" t="s">
        <v>83</v>
      </c>
      <c r="AT114" s="185" t="s">
        <v>74</v>
      </c>
      <c r="AU114" s="185" t="s">
        <v>83</v>
      </c>
      <c r="AY114" s="184" t="s">
        <v>139</v>
      </c>
      <c r="BK114" s="186">
        <f>SUM(BK115:BK119)</f>
        <v>0</v>
      </c>
    </row>
    <row r="115" spans="2:65" s="1" customFormat="1" ht="16.5" customHeight="1">
      <c r="B115" s="38"/>
      <c r="C115" s="189" t="s">
        <v>138</v>
      </c>
      <c r="D115" s="189" t="s">
        <v>142</v>
      </c>
      <c r="E115" s="190" t="s">
        <v>281</v>
      </c>
      <c r="F115" s="191" t="s">
        <v>282</v>
      </c>
      <c r="G115" s="192" t="s">
        <v>271</v>
      </c>
      <c r="H115" s="193">
        <v>2.25</v>
      </c>
      <c r="I115" s="194"/>
      <c r="J115" s="195">
        <f>ROUND(I115*H115,2)</f>
        <v>0</v>
      </c>
      <c r="K115" s="191" t="s">
        <v>190</v>
      </c>
      <c r="L115" s="58"/>
      <c r="M115" s="196" t="s">
        <v>21</v>
      </c>
      <c r="N115" s="197" t="s">
        <v>46</v>
      </c>
      <c r="O115" s="39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21" t="s">
        <v>158</v>
      </c>
      <c r="AT115" s="21" t="s">
        <v>142</v>
      </c>
      <c r="AU115" s="21" t="s">
        <v>85</v>
      </c>
      <c r="AY115" s="21" t="s">
        <v>139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83</v>
      </c>
      <c r="BK115" s="200">
        <f>ROUND(I115*H115,2)</f>
        <v>0</v>
      </c>
      <c r="BL115" s="21" t="s">
        <v>158</v>
      </c>
      <c r="BM115" s="21" t="s">
        <v>567</v>
      </c>
    </row>
    <row r="116" spans="2:47" s="1" customFormat="1" ht="27">
      <c r="B116" s="38"/>
      <c r="C116" s="60"/>
      <c r="D116" s="205" t="s">
        <v>276</v>
      </c>
      <c r="E116" s="60"/>
      <c r="F116" s="206" t="s">
        <v>284</v>
      </c>
      <c r="G116" s="60"/>
      <c r="H116" s="60"/>
      <c r="I116" s="160"/>
      <c r="J116" s="60"/>
      <c r="K116" s="60"/>
      <c r="L116" s="58"/>
      <c r="M116" s="207"/>
      <c r="N116" s="39"/>
      <c r="O116" s="39"/>
      <c r="P116" s="39"/>
      <c r="Q116" s="39"/>
      <c r="R116" s="39"/>
      <c r="S116" s="39"/>
      <c r="T116" s="75"/>
      <c r="AT116" s="21" t="s">
        <v>276</v>
      </c>
      <c r="AU116" s="21" t="s">
        <v>85</v>
      </c>
    </row>
    <row r="117" spans="2:65" s="1" customFormat="1" ht="25.5" customHeight="1">
      <c r="B117" s="38"/>
      <c r="C117" s="189" t="s">
        <v>165</v>
      </c>
      <c r="D117" s="189" t="s">
        <v>142</v>
      </c>
      <c r="E117" s="190" t="s">
        <v>285</v>
      </c>
      <c r="F117" s="191" t="s">
        <v>286</v>
      </c>
      <c r="G117" s="192" t="s">
        <v>271</v>
      </c>
      <c r="H117" s="193">
        <v>33.75</v>
      </c>
      <c r="I117" s="194"/>
      <c r="J117" s="195">
        <f>ROUND(I117*H117,2)</f>
        <v>0</v>
      </c>
      <c r="K117" s="191" t="s">
        <v>190</v>
      </c>
      <c r="L117" s="58"/>
      <c r="M117" s="196" t="s">
        <v>21</v>
      </c>
      <c r="N117" s="197" t="s">
        <v>46</v>
      </c>
      <c r="O117" s="39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1" t="s">
        <v>158</v>
      </c>
      <c r="AT117" s="21" t="s">
        <v>142</v>
      </c>
      <c r="AU117" s="21" t="s">
        <v>85</v>
      </c>
      <c r="AY117" s="21" t="s">
        <v>139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83</v>
      </c>
      <c r="BK117" s="200">
        <f>ROUND(I117*H117,2)</f>
        <v>0</v>
      </c>
      <c r="BL117" s="21" t="s">
        <v>158</v>
      </c>
      <c r="BM117" s="21" t="s">
        <v>568</v>
      </c>
    </row>
    <row r="118" spans="2:47" s="1" customFormat="1" ht="27">
      <c r="B118" s="38"/>
      <c r="C118" s="60"/>
      <c r="D118" s="205" t="s">
        <v>276</v>
      </c>
      <c r="E118" s="60"/>
      <c r="F118" s="206" t="s">
        <v>288</v>
      </c>
      <c r="G118" s="60"/>
      <c r="H118" s="60"/>
      <c r="I118" s="160"/>
      <c r="J118" s="60"/>
      <c r="K118" s="60"/>
      <c r="L118" s="58"/>
      <c r="M118" s="207"/>
      <c r="N118" s="39"/>
      <c r="O118" s="39"/>
      <c r="P118" s="39"/>
      <c r="Q118" s="39"/>
      <c r="R118" s="39"/>
      <c r="S118" s="39"/>
      <c r="T118" s="75"/>
      <c r="AT118" s="21" t="s">
        <v>276</v>
      </c>
      <c r="AU118" s="21" t="s">
        <v>85</v>
      </c>
    </row>
    <row r="119" spans="2:51" s="11" customFormat="1" ht="13.5">
      <c r="B119" s="208"/>
      <c r="C119" s="209"/>
      <c r="D119" s="205" t="s">
        <v>278</v>
      </c>
      <c r="E119" s="209"/>
      <c r="F119" s="210" t="s">
        <v>569</v>
      </c>
      <c r="G119" s="209"/>
      <c r="H119" s="211">
        <v>33.75</v>
      </c>
      <c r="I119" s="212"/>
      <c r="J119" s="209"/>
      <c r="K119" s="209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278</v>
      </c>
      <c r="AU119" s="217" t="s">
        <v>85</v>
      </c>
      <c r="AV119" s="11" t="s">
        <v>85</v>
      </c>
      <c r="AW119" s="11" t="s">
        <v>6</v>
      </c>
      <c r="AX119" s="11" t="s">
        <v>83</v>
      </c>
      <c r="AY119" s="217" t="s">
        <v>139</v>
      </c>
    </row>
    <row r="120" spans="2:63" s="10" customFormat="1" ht="29.85" customHeight="1">
      <c r="B120" s="173"/>
      <c r="C120" s="174"/>
      <c r="D120" s="175" t="s">
        <v>74</v>
      </c>
      <c r="E120" s="187" t="s">
        <v>213</v>
      </c>
      <c r="F120" s="187" t="s">
        <v>290</v>
      </c>
      <c r="G120" s="174"/>
      <c r="H120" s="174"/>
      <c r="I120" s="177"/>
      <c r="J120" s="188">
        <f>BK120</f>
        <v>0</v>
      </c>
      <c r="K120" s="174"/>
      <c r="L120" s="179"/>
      <c r="M120" s="180"/>
      <c r="N120" s="181"/>
      <c r="O120" s="181"/>
      <c r="P120" s="182">
        <f>SUM(P121:P124)</f>
        <v>0</v>
      </c>
      <c r="Q120" s="181"/>
      <c r="R120" s="182">
        <f>SUM(R121:R124)</f>
        <v>0</v>
      </c>
      <c r="S120" s="181"/>
      <c r="T120" s="183">
        <f>SUM(T121:T124)</f>
        <v>0</v>
      </c>
      <c r="AR120" s="184" t="s">
        <v>83</v>
      </c>
      <c r="AT120" s="185" t="s">
        <v>74</v>
      </c>
      <c r="AU120" s="185" t="s">
        <v>83</v>
      </c>
      <c r="AY120" s="184" t="s">
        <v>139</v>
      </c>
      <c r="BK120" s="186">
        <f>SUM(BK121:BK124)</f>
        <v>0</v>
      </c>
    </row>
    <row r="121" spans="2:65" s="1" customFormat="1" ht="16.5" customHeight="1">
      <c r="B121" s="38"/>
      <c r="C121" s="189" t="s">
        <v>169</v>
      </c>
      <c r="D121" s="189" t="s">
        <v>142</v>
      </c>
      <c r="E121" s="190" t="s">
        <v>291</v>
      </c>
      <c r="F121" s="191" t="s">
        <v>292</v>
      </c>
      <c r="G121" s="192" t="s">
        <v>271</v>
      </c>
      <c r="H121" s="193">
        <v>2.25</v>
      </c>
      <c r="I121" s="194"/>
      <c r="J121" s="195">
        <f>ROUND(I121*H121,2)</f>
        <v>0</v>
      </c>
      <c r="K121" s="191" t="s">
        <v>190</v>
      </c>
      <c r="L121" s="58"/>
      <c r="M121" s="196" t="s">
        <v>21</v>
      </c>
      <c r="N121" s="197" t="s">
        <v>46</v>
      </c>
      <c r="O121" s="39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1" t="s">
        <v>158</v>
      </c>
      <c r="AT121" s="21" t="s">
        <v>142</v>
      </c>
      <c r="AU121" s="21" t="s">
        <v>85</v>
      </c>
      <c r="AY121" s="21" t="s">
        <v>139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83</v>
      </c>
      <c r="BK121" s="200">
        <f>ROUND(I121*H121,2)</f>
        <v>0</v>
      </c>
      <c r="BL121" s="21" t="s">
        <v>158</v>
      </c>
      <c r="BM121" s="21" t="s">
        <v>570</v>
      </c>
    </row>
    <row r="122" spans="2:47" s="1" customFormat="1" ht="27">
      <c r="B122" s="38"/>
      <c r="C122" s="60"/>
      <c r="D122" s="205" t="s">
        <v>276</v>
      </c>
      <c r="E122" s="60"/>
      <c r="F122" s="206" t="s">
        <v>284</v>
      </c>
      <c r="G122" s="60"/>
      <c r="H122" s="60"/>
      <c r="I122" s="160"/>
      <c r="J122" s="60"/>
      <c r="K122" s="60"/>
      <c r="L122" s="58"/>
      <c r="M122" s="207"/>
      <c r="N122" s="39"/>
      <c r="O122" s="39"/>
      <c r="P122" s="39"/>
      <c r="Q122" s="39"/>
      <c r="R122" s="39"/>
      <c r="S122" s="39"/>
      <c r="T122" s="75"/>
      <c r="AT122" s="21" t="s">
        <v>276</v>
      </c>
      <c r="AU122" s="21" t="s">
        <v>85</v>
      </c>
    </row>
    <row r="123" spans="2:65" s="1" customFormat="1" ht="16.5" customHeight="1">
      <c r="B123" s="38"/>
      <c r="C123" s="189" t="s">
        <v>173</v>
      </c>
      <c r="D123" s="189" t="s">
        <v>142</v>
      </c>
      <c r="E123" s="190" t="s">
        <v>294</v>
      </c>
      <c r="F123" s="191" t="s">
        <v>295</v>
      </c>
      <c r="G123" s="192" t="s">
        <v>296</v>
      </c>
      <c r="H123" s="193">
        <v>4.05</v>
      </c>
      <c r="I123" s="194"/>
      <c r="J123" s="195">
        <f>ROUND(I123*H123,2)</f>
        <v>0</v>
      </c>
      <c r="K123" s="191" t="s">
        <v>190</v>
      </c>
      <c r="L123" s="58"/>
      <c r="M123" s="196" t="s">
        <v>21</v>
      </c>
      <c r="N123" s="197" t="s">
        <v>46</v>
      </c>
      <c r="O123" s="39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1" t="s">
        <v>158</v>
      </c>
      <c r="AT123" s="21" t="s">
        <v>142</v>
      </c>
      <c r="AU123" s="21" t="s">
        <v>85</v>
      </c>
      <c r="AY123" s="21" t="s">
        <v>139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1" t="s">
        <v>83</v>
      </c>
      <c r="BK123" s="200">
        <f>ROUND(I123*H123,2)</f>
        <v>0</v>
      </c>
      <c r="BL123" s="21" t="s">
        <v>158</v>
      </c>
      <c r="BM123" s="21" t="s">
        <v>571</v>
      </c>
    </row>
    <row r="124" spans="2:51" s="11" customFormat="1" ht="13.5">
      <c r="B124" s="208"/>
      <c r="C124" s="209"/>
      <c r="D124" s="205" t="s">
        <v>278</v>
      </c>
      <c r="E124" s="209"/>
      <c r="F124" s="210" t="s">
        <v>572</v>
      </c>
      <c r="G124" s="209"/>
      <c r="H124" s="211">
        <v>4.05</v>
      </c>
      <c r="I124" s="212"/>
      <c r="J124" s="209"/>
      <c r="K124" s="209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278</v>
      </c>
      <c r="AU124" s="217" t="s">
        <v>85</v>
      </c>
      <c r="AV124" s="11" t="s">
        <v>85</v>
      </c>
      <c r="AW124" s="11" t="s">
        <v>6</v>
      </c>
      <c r="AX124" s="11" t="s">
        <v>83</v>
      </c>
      <c r="AY124" s="217" t="s">
        <v>139</v>
      </c>
    </row>
    <row r="125" spans="2:63" s="10" customFormat="1" ht="29.85" customHeight="1">
      <c r="B125" s="173"/>
      <c r="C125" s="174"/>
      <c r="D125" s="175" t="s">
        <v>74</v>
      </c>
      <c r="E125" s="187" t="s">
        <v>85</v>
      </c>
      <c r="F125" s="187" t="s">
        <v>573</v>
      </c>
      <c r="G125" s="174"/>
      <c r="H125" s="174"/>
      <c r="I125" s="177"/>
      <c r="J125" s="188">
        <f>BK125</f>
        <v>0</v>
      </c>
      <c r="K125" s="174"/>
      <c r="L125" s="179"/>
      <c r="M125" s="180"/>
      <c r="N125" s="181"/>
      <c r="O125" s="181"/>
      <c r="P125" s="182">
        <f>SUM(P126:P141)</f>
        <v>0</v>
      </c>
      <c r="Q125" s="181"/>
      <c r="R125" s="182">
        <f>SUM(R126:R141)</f>
        <v>7.036842939999999</v>
      </c>
      <c r="S125" s="181"/>
      <c r="T125" s="183">
        <f>SUM(T126:T141)</f>
        <v>0</v>
      </c>
      <c r="AR125" s="184" t="s">
        <v>83</v>
      </c>
      <c r="AT125" s="185" t="s">
        <v>74</v>
      </c>
      <c r="AU125" s="185" t="s">
        <v>83</v>
      </c>
      <c r="AY125" s="184" t="s">
        <v>139</v>
      </c>
      <c r="BK125" s="186">
        <f>SUM(BK126:BK141)</f>
        <v>0</v>
      </c>
    </row>
    <row r="126" spans="2:65" s="1" customFormat="1" ht="25.5" customHeight="1">
      <c r="B126" s="38"/>
      <c r="C126" s="189" t="s">
        <v>177</v>
      </c>
      <c r="D126" s="189" t="s">
        <v>142</v>
      </c>
      <c r="E126" s="190" t="s">
        <v>574</v>
      </c>
      <c r="F126" s="191" t="s">
        <v>575</v>
      </c>
      <c r="G126" s="192" t="s">
        <v>266</v>
      </c>
      <c r="H126" s="193">
        <v>33.6</v>
      </c>
      <c r="I126" s="194"/>
      <c r="J126" s="195">
        <f>ROUND(I126*H126,2)</f>
        <v>0</v>
      </c>
      <c r="K126" s="191" t="s">
        <v>190</v>
      </c>
      <c r="L126" s="58"/>
      <c r="M126" s="196" t="s">
        <v>21</v>
      </c>
      <c r="N126" s="197" t="s">
        <v>46</v>
      </c>
      <c r="O126" s="39"/>
      <c r="P126" s="198">
        <f>O126*H126</f>
        <v>0</v>
      </c>
      <c r="Q126" s="198">
        <v>0.00017</v>
      </c>
      <c r="R126" s="198">
        <f>Q126*H126</f>
        <v>0.005712000000000001</v>
      </c>
      <c r="S126" s="198">
        <v>0</v>
      </c>
      <c r="T126" s="199">
        <f>S126*H126</f>
        <v>0</v>
      </c>
      <c r="AR126" s="21" t="s">
        <v>158</v>
      </c>
      <c r="AT126" s="21" t="s">
        <v>142</v>
      </c>
      <c r="AU126" s="21" t="s">
        <v>85</v>
      </c>
      <c r="AY126" s="21" t="s">
        <v>139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1" t="s">
        <v>83</v>
      </c>
      <c r="BK126" s="200">
        <f>ROUND(I126*H126,2)</f>
        <v>0</v>
      </c>
      <c r="BL126" s="21" t="s">
        <v>158</v>
      </c>
      <c r="BM126" s="21" t="s">
        <v>576</v>
      </c>
    </row>
    <row r="127" spans="2:65" s="1" customFormat="1" ht="16.5" customHeight="1">
      <c r="B127" s="38"/>
      <c r="C127" s="220" t="s">
        <v>183</v>
      </c>
      <c r="D127" s="220" t="s">
        <v>577</v>
      </c>
      <c r="E127" s="221" t="s">
        <v>578</v>
      </c>
      <c r="F127" s="222" t="s">
        <v>579</v>
      </c>
      <c r="G127" s="223" t="s">
        <v>266</v>
      </c>
      <c r="H127" s="224">
        <v>33.6</v>
      </c>
      <c r="I127" s="225"/>
      <c r="J127" s="226">
        <f>ROUND(I127*H127,2)</f>
        <v>0</v>
      </c>
      <c r="K127" s="222" t="s">
        <v>190</v>
      </c>
      <c r="L127" s="227"/>
      <c r="M127" s="228" t="s">
        <v>21</v>
      </c>
      <c r="N127" s="229" t="s">
        <v>46</v>
      </c>
      <c r="O127" s="39"/>
      <c r="P127" s="198">
        <f>O127*H127</f>
        <v>0</v>
      </c>
      <c r="Q127" s="198">
        <v>0.0003</v>
      </c>
      <c r="R127" s="198">
        <f>Q127*H127</f>
        <v>0.010079999999999999</v>
      </c>
      <c r="S127" s="198">
        <v>0</v>
      </c>
      <c r="T127" s="199">
        <f>S127*H127</f>
        <v>0</v>
      </c>
      <c r="AR127" s="21" t="s">
        <v>173</v>
      </c>
      <c r="AT127" s="21" t="s">
        <v>577</v>
      </c>
      <c r="AU127" s="21" t="s">
        <v>85</v>
      </c>
      <c r="AY127" s="21" t="s">
        <v>139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1" t="s">
        <v>83</v>
      </c>
      <c r="BK127" s="200">
        <f>ROUND(I127*H127,2)</f>
        <v>0</v>
      </c>
      <c r="BL127" s="21" t="s">
        <v>158</v>
      </c>
      <c r="BM127" s="21" t="s">
        <v>580</v>
      </c>
    </row>
    <row r="128" spans="2:65" s="1" customFormat="1" ht="25.5" customHeight="1">
      <c r="B128" s="38"/>
      <c r="C128" s="189" t="s">
        <v>187</v>
      </c>
      <c r="D128" s="189" t="s">
        <v>142</v>
      </c>
      <c r="E128" s="190" t="s">
        <v>581</v>
      </c>
      <c r="F128" s="191" t="s">
        <v>582</v>
      </c>
      <c r="G128" s="192" t="s">
        <v>335</v>
      </c>
      <c r="H128" s="193">
        <v>20</v>
      </c>
      <c r="I128" s="194"/>
      <c r="J128" s="195">
        <f>ROUND(I128*H128,2)</f>
        <v>0</v>
      </c>
      <c r="K128" s="191" t="s">
        <v>190</v>
      </c>
      <c r="L128" s="58"/>
      <c r="M128" s="196" t="s">
        <v>21</v>
      </c>
      <c r="N128" s="197" t="s">
        <v>46</v>
      </c>
      <c r="O128" s="39"/>
      <c r="P128" s="198">
        <f>O128*H128</f>
        <v>0</v>
      </c>
      <c r="Q128" s="198">
        <v>0.22657</v>
      </c>
      <c r="R128" s="198">
        <f>Q128*H128</f>
        <v>4.5314</v>
      </c>
      <c r="S128" s="198">
        <v>0</v>
      </c>
      <c r="T128" s="199">
        <f>S128*H128</f>
        <v>0</v>
      </c>
      <c r="AR128" s="21" t="s">
        <v>158</v>
      </c>
      <c r="AT128" s="21" t="s">
        <v>142</v>
      </c>
      <c r="AU128" s="21" t="s">
        <v>85</v>
      </c>
      <c r="AY128" s="21" t="s">
        <v>139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83</v>
      </c>
      <c r="BK128" s="200">
        <f>ROUND(I128*H128,2)</f>
        <v>0</v>
      </c>
      <c r="BL128" s="21" t="s">
        <v>158</v>
      </c>
      <c r="BM128" s="21" t="s">
        <v>583</v>
      </c>
    </row>
    <row r="129" spans="2:47" s="1" customFormat="1" ht="27">
      <c r="B129" s="38"/>
      <c r="C129" s="60"/>
      <c r="D129" s="205" t="s">
        <v>276</v>
      </c>
      <c r="E129" s="60"/>
      <c r="F129" s="206" t="s">
        <v>584</v>
      </c>
      <c r="G129" s="60"/>
      <c r="H129" s="60"/>
      <c r="I129" s="160"/>
      <c r="J129" s="60"/>
      <c r="K129" s="60"/>
      <c r="L129" s="58"/>
      <c r="M129" s="207"/>
      <c r="N129" s="39"/>
      <c r="O129" s="39"/>
      <c r="P129" s="39"/>
      <c r="Q129" s="39"/>
      <c r="R129" s="39"/>
      <c r="S129" s="39"/>
      <c r="T129" s="75"/>
      <c r="AT129" s="21" t="s">
        <v>276</v>
      </c>
      <c r="AU129" s="21" t="s">
        <v>85</v>
      </c>
    </row>
    <row r="130" spans="2:65" s="1" customFormat="1" ht="16.5" customHeight="1">
      <c r="B130" s="38"/>
      <c r="C130" s="189" t="s">
        <v>192</v>
      </c>
      <c r="D130" s="189" t="s">
        <v>142</v>
      </c>
      <c r="E130" s="190" t="s">
        <v>585</v>
      </c>
      <c r="F130" s="191" t="s">
        <v>586</v>
      </c>
      <c r="G130" s="192" t="s">
        <v>271</v>
      </c>
      <c r="H130" s="193">
        <v>0.63</v>
      </c>
      <c r="I130" s="194"/>
      <c r="J130" s="195">
        <f>ROUND(I130*H130,2)</f>
        <v>0</v>
      </c>
      <c r="K130" s="191" t="s">
        <v>190</v>
      </c>
      <c r="L130" s="58"/>
      <c r="M130" s="196" t="s">
        <v>21</v>
      </c>
      <c r="N130" s="197" t="s">
        <v>46</v>
      </c>
      <c r="O130" s="39"/>
      <c r="P130" s="198">
        <f>O130*H130</f>
        <v>0</v>
      </c>
      <c r="Q130" s="198">
        <v>2.25634</v>
      </c>
      <c r="R130" s="198">
        <f>Q130*H130</f>
        <v>1.4214942</v>
      </c>
      <c r="S130" s="198">
        <v>0</v>
      </c>
      <c r="T130" s="199">
        <f>S130*H130</f>
        <v>0</v>
      </c>
      <c r="AR130" s="21" t="s">
        <v>158</v>
      </c>
      <c r="AT130" s="21" t="s">
        <v>142</v>
      </c>
      <c r="AU130" s="21" t="s">
        <v>85</v>
      </c>
      <c r="AY130" s="21" t="s">
        <v>139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1" t="s">
        <v>83</v>
      </c>
      <c r="BK130" s="200">
        <f>ROUND(I130*H130,2)</f>
        <v>0</v>
      </c>
      <c r="BL130" s="21" t="s">
        <v>158</v>
      </c>
      <c r="BM130" s="21" t="s">
        <v>587</v>
      </c>
    </row>
    <row r="131" spans="2:47" s="1" customFormat="1" ht="27">
      <c r="B131" s="38"/>
      <c r="C131" s="60"/>
      <c r="D131" s="205" t="s">
        <v>276</v>
      </c>
      <c r="E131" s="60"/>
      <c r="F131" s="206" t="s">
        <v>588</v>
      </c>
      <c r="G131" s="60"/>
      <c r="H131" s="60"/>
      <c r="I131" s="160"/>
      <c r="J131" s="60"/>
      <c r="K131" s="60"/>
      <c r="L131" s="58"/>
      <c r="M131" s="207"/>
      <c r="N131" s="39"/>
      <c r="O131" s="39"/>
      <c r="P131" s="39"/>
      <c r="Q131" s="39"/>
      <c r="R131" s="39"/>
      <c r="S131" s="39"/>
      <c r="T131" s="75"/>
      <c r="AT131" s="21" t="s">
        <v>276</v>
      </c>
      <c r="AU131" s="21" t="s">
        <v>85</v>
      </c>
    </row>
    <row r="132" spans="2:65" s="1" customFormat="1" ht="16.5" customHeight="1">
      <c r="B132" s="38"/>
      <c r="C132" s="189" t="s">
        <v>196</v>
      </c>
      <c r="D132" s="189" t="s">
        <v>142</v>
      </c>
      <c r="E132" s="190" t="s">
        <v>589</v>
      </c>
      <c r="F132" s="191" t="s">
        <v>590</v>
      </c>
      <c r="G132" s="192" t="s">
        <v>266</v>
      </c>
      <c r="H132" s="193">
        <v>0.88</v>
      </c>
      <c r="I132" s="194"/>
      <c r="J132" s="195">
        <f>ROUND(I132*H132,2)</f>
        <v>0</v>
      </c>
      <c r="K132" s="191" t="s">
        <v>190</v>
      </c>
      <c r="L132" s="58"/>
      <c r="M132" s="196" t="s">
        <v>21</v>
      </c>
      <c r="N132" s="197" t="s">
        <v>46</v>
      </c>
      <c r="O132" s="39"/>
      <c r="P132" s="198">
        <f>O132*H132</f>
        <v>0</v>
      </c>
      <c r="Q132" s="198">
        <v>0.00103</v>
      </c>
      <c r="R132" s="198">
        <f>Q132*H132</f>
        <v>0.0009064000000000001</v>
      </c>
      <c r="S132" s="198">
        <v>0</v>
      </c>
      <c r="T132" s="199">
        <f>S132*H132</f>
        <v>0</v>
      </c>
      <c r="AR132" s="21" t="s">
        <v>158</v>
      </c>
      <c r="AT132" s="21" t="s">
        <v>142</v>
      </c>
      <c r="AU132" s="21" t="s">
        <v>85</v>
      </c>
      <c r="AY132" s="21" t="s">
        <v>139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1" t="s">
        <v>83</v>
      </c>
      <c r="BK132" s="200">
        <f>ROUND(I132*H132,2)</f>
        <v>0</v>
      </c>
      <c r="BL132" s="21" t="s">
        <v>158</v>
      </c>
      <c r="BM132" s="21" t="s">
        <v>591</v>
      </c>
    </row>
    <row r="133" spans="2:65" s="1" customFormat="1" ht="16.5" customHeight="1">
      <c r="B133" s="38"/>
      <c r="C133" s="189" t="s">
        <v>200</v>
      </c>
      <c r="D133" s="189" t="s">
        <v>142</v>
      </c>
      <c r="E133" s="190" t="s">
        <v>592</v>
      </c>
      <c r="F133" s="191" t="s">
        <v>593</v>
      </c>
      <c r="G133" s="192" t="s">
        <v>266</v>
      </c>
      <c r="H133" s="193">
        <v>0.88</v>
      </c>
      <c r="I133" s="194"/>
      <c r="J133" s="195">
        <f>ROUND(I133*H133,2)</f>
        <v>0</v>
      </c>
      <c r="K133" s="191" t="s">
        <v>190</v>
      </c>
      <c r="L133" s="58"/>
      <c r="M133" s="196" t="s">
        <v>21</v>
      </c>
      <c r="N133" s="197" t="s">
        <v>46</v>
      </c>
      <c r="O133" s="39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21" t="s">
        <v>158</v>
      </c>
      <c r="AT133" s="21" t="s">
        <v>142</v>
      </c>
      <c r="AU133" s="21" t="s">
        <v>85</v>
      </c>
      <c r="AY133" s="21" t="s">
        <v>139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1" t="s">
        <v>83</v>
      </c>
      <c r="BK133" s="200">
        <f>ROUND(I133*H133,2)</f>
        <v>0</v>
      </c>
      <c r="BL133" s="21" t="s">
        <v>158</v>
      </c>
      <c r="BM133" s="21" t="s">
        <v>594</v>
      </c>
    </row>
    <row r="134" spans="2:65" s="1" customFormat="1" ht="16.5" customHeight="1">
      <c r="B134" s="38"/>
      <c r="C134" s="189" t="s">
        <v>10</v>
      </c>
      <c r="D134" s="189" t="s">
        <v>142</v>
      </c>
      <c r="E134" s="190" t="s">
        <v>595</v>
      </c>
      <c r="F134" s="191" t="s">
        <v>596</v>
      </c>
      <c r="G134" s="192" t="s">
        <v>296</v>
      </c>
      <c r="H134" s="193">
        <v>0.015</v>
      </c>
      <c r="I134" s="194"/>
      <c r="J134" s="195">
        <f>ROUND(I134*H134,2)</f>
        <v>0</v>
      </c>
      <c r="K134" s="191" t="s">
        <v>190</v>
      </c>
      <c r="L134" s="58"/>
      <c r="M134" s="196" t="s">
        <v>21</v>
      </c>
      <c r="N134" s="197" t="s">
        <v>46</v>
      </c>
      <c r="O134" s="39"/>
      <c r="P134" s="198">
        <f>O134*H134</f>
        <v>0</v>
      </c>
      <c r="Q134" s="198">
        <v>1.05306</v>
      </c>
      <c r="R134" s="198">
        <f>Q134*H134</f>
        <v>0.0157959</v>
      </c>
      <c r="S134" s="198">
        <v>0</v>
      </c>
      <c r="T134" s="199">
        <f>S134*H134</f>
        <v>0</v>
      </c>
      <c r="AR134" s="21" t="s">
        <v>158</v>
      </c>
      <c r="AT134" s="21" t="s">
        <v>142</v>
      </c>
      <c r="AU134" s="21" t="s">
        <v>85</v>
      </c>
      <c r="AY134" s="21" t="s">
        <v>139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1" t="s">
        <v>83</v>
      </c>
      <c r="BK134" s="200">
        <f>ROUND(I134*H134,2)</f>
        <v>0</v>
      </c>
      <c r="BL134" s="21" t="s">
        <v>158</v>
      </c>
      <c r="BM134" s="21" t="s">
        <v>597</v>
      </c>
    </row>
    <row r="135" spans="2:47" s="1" customFormat="1" ht="27">
      <c r="B135" s="38"/>
      <c r="C135" s="60"/>
      <c r="D135" s="205" t="s">
        <v>276</v>
      </c>
      <c r="E135" s="60"/>
      <c r="F135" s="206" t="s">
        <v>588</v>
      </c>
      <c r="G135" s="60"/>
      <c r="H135" s="60"/>
      <c r="I135" s="160"/>
      <c r="J135" s="60"/>
      <c r="K135" s="60"/>
      <c r="L135" s="58"/>
      <c r="M135" s="207"/>
      <c r="N135" s="39"/>
      <c r="O135" s="39"/>
      <c r="P135" s="39"/>
      <c r="Q135" s="39"/>
      <c r="R135" s="39"/>
      <c r="S135" s="39"/>
      <c r="T135" s="75"/>
      <c r="AT135" s="21" t="s">
        <v>276</v>
      </c>
      <c r="AU135" s="21" t="s">
        <v>85</v>
      </c>
    </row>
    <row r="136" spans="2:65" s="1" customFormat="1" ht="16.5" customHeight="1">
      <c r="B136" s="38"/>
      <c r="C136" s="189" t="s">
        <v>209</v>
      </c>
      <c r="D136" s="189" t="s">
        <v>142</v>
      </c>
      <c r="E136" s="190" t="s">
        <v>598</v>
      </c>
      <c r="F136" s="191" t="s">
        <v>599</v>
      </c>
      <c r="G136" s="192" t="s">
        <v>271</v>
      </c>
      <c r="H136" s="193">
        <v>0.326</v>
      </c>
      <c r="I136" s="194"/>
      <c r="J136" s="195">
        <f>ROUND(I136*H136,2)</f>
        <v>0</v>
      </c>
      <c r="K136" s="191" t="s">
        <v>190</v>
      </c>
      <c r="L136" s="58"/>
      <c r="M136" s="196" t="s">
        <v>21</v>
      </c>
      <c r="N136" s="197" t="s">
        <v>46</v>
      </c>
      <c r="O136" s="39"/>
      <c r="P136" s="198">
        <f>O136*H136</f>
        <v>0</v>
      </c>
      <c r="Q136" s="198">
        <v>2.25634</v>
      </c>
      <c r="R136" s="198">
        <f>Q136*H136</f>
        <v>0.7355668399999999</v>
      </c>
      <c r="S136" s="198">
        <v>0</v>
      </c>
      <c r="T136" s="199">
        <f>S136*H136</f>
        <v>0</v>
      </c>
      <c r="AR136" s="21" t="s">
        <v>158</v>
      </c>
      <c r="AT136" s="21" t="s">
        <v>142</v>
      </c>
      <c r="AU136" s="21" t="s">
        <v>85</v>
      </c>
      <c r="AY136" s="21" t="s">
        <v>139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1" t="s">
        <v>83</v>
      </c>
      <c r="BK136" s="200">
        <f>ROUND(I136*H136,2)</f>
        <v>0</v>
      </c>
      <c r="BL136" s="21" t="s">
        <v>158</v>
      </c>
      <c r="BM136" s="21" t="s">
        <v>600</v>
      </c>
    </row>
    <row r="137" spans="2:47" s="1" customFormat="1" ht="27">
      <c r="B137" s="38"/>
      <c r="C137" s="60"/>
      <c r="D137" s="205" t="s">
        <v>276</v>
      </c>
      <c r="E137" s="60"/>
      <c r="F137" s="206" t="s">
        <v>601</v>
      </c>
      <c r="G137" s="60"/>
      <c r="H137" s="60"/>
      <c r="I137" s="160"/>
      <c r="J137" s="60"/>
      <c r="K137" s="60"/>
      <c r="L137" s="58"/>
      <c r="M137" s="207"/>
      <c r="N137" s="39"/>
      <c r="O137" s="39"/>
      <c r="P137" s="39"/>
      <c r="Q137" s="39"/>
      <c r="R137" s="39"/>
      <c r="S137" s="39"/>
      <c r="T137" s="75"/>
      <c r="AT137" s="21" t="s">
        <v>276</v>
      </c>
      <c r="AU137" s="21" t="s">
        <v>85</v>
      </c>
    </row>
    <row r="138" spans="2:51" s="11" customFormat="1" ht="13.5">
      <c r="B138" s="208"/>
      <c r="C138" s="209"/>
      <c r="D138" s="205" t="s">
        <v>278</v>
      </c>
      <c r="E138" s="209"/>
      <c r="F138" s="210" t="s">
        <v>602</v>
      </c>
      <c r="G138" s="209"/>
      <c r="H138" s="211">
        <v>0.326</v>
      </c>
      <c r="I138" s="212"/>
      <c r="J138" s="209"/>
      <c r="K138" s="209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278</v>
      </c>
      <c r="AU138" s="217" t="s">
        <v>85</v>
      </c>
      <c r="AV138" s="11" t="s">
        <v>85</v>
      </c>
      <c r="AW138" s="11" t="s">
        <v>6</v>
      </c>
      <c r="AX138" s="11" t="s">
        <v>83</v>
      </c>
      <c r="AY138" s="217" t="s">
        <v>139</v>
      </c>
    </row>
    <row r="139" spans="2:65" s="1" customFormat="1" ht="16.5" customHeight="1">
      <c r="B139" s="38"/>
      <c r="C139" s="189" t="s">
        <v>213</v>
      </c>
      <c r="D139" s="189" t="s">
        <v>142</v>
      </c>
      <c r="E139" s="190" t="s">
        <v>603</v>
      </c>
      <c r="F139" s="191" t="s">
        <v>604</v>
      </c>
      <c r="G139" s="192" t="s">
        <v>271</v>
      </c>
      <c r="H139" s="193">
        <v>0.14</v>
      </c>
      <c r="I139" s="194"/>
      <c r="J139" s="195">
        <f>ROUND(I139*H139,2)</f>
        <v>0</v>
      </c>
      <c r="K139" s="191" t="s">
        <v>190</v>
      </c>
      <c r="L139" s="58"/>
      <c r="M139" s="196" t="s">
        <v>21</v>
      </c>
      <c r="N139" s="197" t="s">
        <v>46</v>
      </c>
      <c r="O139" s="39"/>
      <c r="P139" s="198">
        <f>O139*H139</f>
        <v>0</v>
      </c>
      <c r="Q139" s="198">
        <v>2.25634</v>
      </c>
      <c r="R139" s="198">
        <f>Q139*H139</f>
        <v>0.3158876</v>
      </c>
      <c r="S139" s="198">
        <v>0</v>
      </c>
      <c r="T139" s="199">
        <f>S139*H139</f>
        <v>0</v>
      </c>
      <c r="AR139" s="21" t="s">
        <v>158</v>
      </c>
      <c r="AT139" s="21" t="s">
        <v>142</v>
      </c>
      <c r="AU139" s="21" t="s">
        <v>85</v>
      </c>
      <c r="AY139" s="21" t="s">
        <v>139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21" t="s">
        <v>83</v>
      </c>
      <c r="BK139" s="200">
        <f>ROUND(I139*H139,2)</f>
        <v>0</v>
      </c>
      <c r="BL139" s="21" t="s">
        <v>158</v>
      </c>
      <c r="BM139" s="21" t="s">
        <v>605</v>
      </c>
    </row>
    <row r="140" spans="2:47" s="1" customFormat="1" ht="40.5">
      <c r="B140" s="38"/>
      <c r="C140" s="60"/>
      <c r="D140" s="205" t="s">
        <v>276</v>
      </c>
      <c r="E140" s="60"/>
      <c r="F140" s="206" t="s">
        <v>562</v>
      </c>
      <c r="G140" s="60"/>
      <c r="H140" s="60"/>
      <c r="I140" s="160"/>
      <c r="J140" s="60"/>
      <c r="K140" s="60"/>
      <c r="L140" s="58"/>
      <c r="M140" s="207"/>
      <c r="N140" s="39"/>
      <c r="O140" s="39"/>
      <c r="P140" s="39"/>
      <c r="Q140" s="39"/>
      <c r="R140" s="39"/>
      <c r="S140" s="39"/>
      <c r="T140" s="75"/>
      <c r="AT140" s="21" t="s">
        <v>276</v>
      </c>
      <c r="AU140" s="21" t="s">
        <v>85</v>
      </c>
    </row>
    <row r="141" spans="2:51" s="11" customFormat="1" ht="13.5">
      <c r="B141" s="208"/>
      <c r="C141" s="209"/>
      <c r="D141" s="205" t="s">
        <v>278</v>
      </c>
      <c r="E141" s="209"/>
      <c r="F141" s="210" t="s">
        <v>606</v>
      </c>
      <c r="G141" s="209"/>
      <c r="H141" s="211">
        <v>0.14</v>
      </c>
      <c r="I141" s="212"/>
      <c r="J141" s="209"/>
      <c r="K141" s="209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278</v>
      </c>
      <c r="AU141" s="217" t="s">
        <v>85</v>
      </c>
      <c r="AV141" s="11" t="s">
        <v>85</v>
      </c>
      <c r="AW141" s="11" t="s">
        <v>6</v>
      </c>
      <c r="AX141" s="11" t="s">
        <v>83</v>
      </c>
      <c r="AY141" s="217" t="s">
        <v>139</v>
      </c>
    </row>
    <row r="142" spans="2:63" s="10" customFormat="1" ht="29.85" customHeight="1">
      <c r="B142" s="173"/>
      <c r="C142" s="174"/>
      <c r="D142" s="175" t="s">
        <v>74</v>
      </c>
      <c r="E142" s="187" t="s">
        <v>154</v>
      </c>
      <c r="F142" s="187" t="s">
        <v>299</v>
      </c>
      <c r="G142" s="174"/>
      <c r="H142" s="174"/>
      <c r="I142" s="177"/>
      <c r="J142" s="188">
        <f>BK142</f>
        <v>0</v>
      </c>
      <c r="K142" s="174"/>
      <c r="L142" s="179"/>
      <c r="M142" s="180"/>
      <c r="N142" s="181"/>
      <c r="O142" s="181"/>
      <c r="P142" s="182">
        <f>SUM(P143:P159)</f>
        <v>0</v>
      </c>
      <c r="Q142" s="181"/>
      <c r="R142" s="182">
        <f>SUM(R143:R159)</f>
        <v>14.499892440000002</v>
      </c>
      <c r="S142" s="181"/>
      <c r="T142" s="183">
        <f>SUM(T143:T159)</f>
        <v>0</v>
      </c>
      <c r="AR142" s="184" t="s">
        <v>83</v>
      </c>
      <c r="AT142" s="185" t="s">
        <v>74</v>
      </c>
      <c r="AU142" s="185" t="s">
        <v>83</v>
      </c>
      <c r="AY142" s="184" t="s">
        <v>139</v>
      </c>
      <c r="BK142" s="186">
        <f>SUM(BK143:BK159)</f>
        <v>0</v>
      </c>
    </row>
    <row r="143" spans="2:65" s="1" customFormat="1" ht="25.5" customHeight="1">
      <c r="B143" s="38"/>
      <c r="C143" s="189" t="s">
        <v>217</v>
      </c>
      <c r="D143" s="189" t="s">
        <v>142</v>
      </c>
      <c r="E143" s="190" t="s">
        <v>607</v>
      </c>
      <c r="F143" s="191" t="s">
        <v>608</v>
      </c>
      <c r="G143" s="192" t="s">
        <v>271</v>
      </c>
      <c r="H143" s="193">
        <v>0.95</v>
      </c>
      <c r="I143" s="194"/>
      <c r="J143" s="195">
        <f>ROUND(I143*H143,2)</f>
        <v>0</v>
      </c>
      <c r="K143" s="191" t="s">
        <v>190</v>
      </c>
      <c r="L143" s="58"/>
      <c r="M143" s="196" t="s">
        <v>21</v>
      </c>
      <c r="N143" s="197" t="s">
        <v>46</v>
      </c>
      <c r="O143" s="39"/>
      <c r="P143" s="198">
        <f>O143*H143</f>
        <v>0</v>
      </c>
      <c r="Q143" s="198">
        <v>1.8775</v>
      </c>
      <c r="R143" s="198">
        <f>Q143*H143</f>
        <v>1.7836249999999998</v>
      </c>
      <c r="S143" s="198">
        <v>0</v>
      </c>
      <c r="T143" s="199">
        <f>S143*H143</f>
        <v>0</v>
      </c>
      <c r="AR143" s="21" t="s">
        <v>158</v>
      </c>
      <c r="AT143" s="21" t="s">
        <v>142</v>
      </c>
      <c r="AU143" s="21" t="s">
        <v>85</v>
      </c>
      <c r="AY143" s="21" t="s">
        <v>139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1" t="s">
        <v>83</v>
      </c>
      <c r="BK143" s="200">
        <f>ROUND(I143*H143,2)</f>
        <v>0</v>
      </c>
      <c r="BL143" s="21" t="s">
        <v>158</v>
      </c>
      <c r="BM143" s="21" t="s">
        <v>609</v>
      </c>
    </row>
    <row r="144" spans="2:47" s="1" customFormat="1" ht="27">
      <c r="B144" s="38"/>
      <c r="C144" s="60"/>
      <c r="D144" s="205" t="s">
        <v>276</v>
      </c>
      <c r="E144" s="60"/>
      <c r="F144" s="206" t="s">
        <v>610</v>
      </c>
      <c r="G144" s="60"/>
      <c r="H144" s="60"/>
      <c r="I144" s="160"/>
      <c r="J144" s="60"/>
      <c r="K144" s="60"/>
      <c r="L144" s="58"/>
      <c r="M144" s="207"/>
      <c r="N144" s="39"/>
      <c r="O144" s="39"/>
      <c r="P144" s="39"/>
      <c r="Q144" s="39"/>
      <c r="R144" s="39"/>
      <c r="S144" s="39"/>
      <c r="T144" s="75"/>
      <c r="AT144" s="21" t="s">
        <v>276</v>
      </c>
      <c r="AU144" s="21" t="s">
        <v>85</v>
      </c>
    </row>
    <row r="145" spans="2:65" s="1" customFormat="1" ht="16.5" customHeight="1">
      <c r="B145" s="38"/>
      <c r="C145" s="189" t="s">
        <v>223</v>
      </c>
      <c r="D145" s="189" t="s">
        <v>142</v>
      </c>
      <c r="E145" s="190" t="s">
        <v>611</v>
      </c>
      <c r="F145" s="191" t="s">
        <v>612</v>
      </c>
      <c r="G145" s="192" t="s">
        <v>271</v>
      </c>
      <c r="H145" s="193">
        <v>2.376</v>
      </c>
      <c r="I145" s="194"/>
      <c r="J145" s="195">
        <f>ROUND(I145*H145,2)</f>
        <v>0</v>
      </c>
      <c r="K145" s="191" t="s">
        <v>190</v>
      </c>
      <c r="L145" s="58"/>
      <c r="M145" s="196" t="s">
        <v>21</v>
      </c>
      <c r="N145" s="197" t="s">
        <v>46</v>
      </c>
      <c r="O145" s="39"/>
      <c r="P145" s="198">
        <f>O145*H145</f>
        <v>0</v>
      </c>
      <c r="Q145" s="198">
        <v>1.6627</v>
      </c>
      <c r="R145" s="198">
        <f>Q145*H145</f>
        <v>3.9505752</v>
      </c>
      <c r="S145" s="198">
        <v>0</v>
      </c>
      <c r="T145" s="199">
        <f>S145*H145</f>
        <v>0</v>
      </c>
      <c r="AR145" s="21" t="s">
        <v>158</v>
      </c>
      <c r="AT145" s="21" t="s">
        <v>142</v>
      </c>
      <c r="AU145" s="21" t="s">
        <v>85</v>
      </c>
      <c r="AY145" s="21" t="s">
        <v>139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1" t="s">
        <v>83</v>
      </c>
      <c r="BK145" s="200">
        <f>ROUND(I145*H145,2)</f>
        <v>0</v>
      </c>
      <c r="BL145" s="21" t="s">
        <v>158</v>
      </c>
      <c r="BM145" s="21" t="s">
        <v>613</v>
      </c>
    </row>
    <row r="146" spans="2:47" s="1" customFormat="1" ht="27">
      <c r="B146" s="38"/>
      <c r="C146" s="60"/>
      <c r="D146" s="205" t="s">
        <v>276</v>
      </c>
      <c r="E146" s="60"/>
      <c r="F146" s="206" t="s">
        <v>614</v>
      </c>
      <c r="G146" s="60"/>
      <c r="H146" s="60"/>
      <c r="I146" s="160"/>
      <c r="J146" s="60"/>
      <c r="K146" s="60"/>
      <c r="L146" s="58"/>
      <c r="M146" s="207"/>
      <c r="N146" s="39"/>
      <c r="O146" s="39"/>
      <c r="P146" s="39"/>
      <c r="Q146" s="39"/>
      <c r="R146" s="39"/>
      <c r="S146" s="39"/>
      <c r="T146" s="75"/>
      <c r="AT146" s="21" t="s">
        <v>276</v>
      </c>
      <c r="AU146" s="21" t="s">
        <v>85</v>
      </c>
    </row>
    <row r="147" spans="2:65" s="1" customFormat="1" ht="25.5" customHeight="1">
      <c r="B147" s="38"/>
      <c r="C147" s="189" t="s">
        <v>227</v>
      </c>
      <c r="D147" s="189" t="s">
        <v>142</v>
      </c>
      <c r="E147" s="190" t="s">
        <v>615</v>
      </c>
      <c r="F147" s="191" t="s">
        <v>616</v>
      </c>
      <c r="G147" s="192" t="s">
        <v>296</v>
      </c>
      <c r="H147" s="193">
        <v>0.036</v>
      </c>
      <c r="I147" s="194"/>
      <c r="J147" s="195">
        <f>ROUND(I147*H147,2)</f>
        <v>0</v>
      </c>
      <c r="K147" s="191" t="s">
        <v>190</v>
      </c>
      <c r="L147" s="58"/>
      <c r="M147" s="196" t="s">
        <v>21</v>
      </c>
      <c r="N147" s="197" t="s">
        <v>46</v>
      </c>
      <c r="O147" s="39"/>
      <c r="P147" s="198">
        <f>O147*H147</f>
        <v>0</v>
      </c>
      <c r="Q147" s="198">
        <v>0.01954</v>
      </c>
      <c r="R147" s="198">
        <f>Q147*H147</f>
        <v>0.0007034399999999998</v>
      </c>
      <c r="S147" s="198">
        <v>0</v>
      </c>
      <c r="T147" s="199">
        <f>S147*H147</f>
        <v>0</v>
      </c>
      <c r="AR147" s="21" t="s">
        <v>158</v>
      </c>
      <c r="AT147" s="21" t="s">
        <v>142</v>
      </c>
      <c r="AU147" s="21" t="s">
        <v>85</v>
      </c>
      <c r="AY147" s="21" t="s">
        <v>139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21" t="s">
        <v>83</v>
      </c>
      <c r="BK147" s="200">
        <f>ROUND(I147*H147,2)</f>
        <v>0</v>
      </c>
      <c r="BL147" s="21" t="s">
        <v>158</v>
      </c>
      <c r="BM147" s="21" t="s">
        <v>617</v>
      </c>
    </row>
    <row r="148" spans="2:65" s="1" customFormat="1" ht="16.5" customHeight="1">
      <c r="B148" s="38"/>
      <c r="C148" s="220" t="s">
        <v>9</v>
      </c>
      <c r="D148" s="220" t="s">
        <v>577</v>
      </c>
      <c r="E148" s="221" t="s">
        <v>618</v>
      </c>
      <c r="F148" s="222" t="s">
        <v>619</v>
      </c>
      <c r="G148" s="223" t="s">
        <v>296</v>
      </c>
      <c r="H148" s="224">
        <v>0.039</v>
      </c>
      <c r="I148" s="225"/>
      <c r="J148" s="226">
        <f>ROUND(I148*H148,2)</f>
        <v>0</v>
      </c>
      <c r="K148" s="222" t="s">
        <v>190</v>
      </c>
      <c r="L148" s="227"/>
      <c r="M148" s="228" t="s">
        <v>21</v>
      </c>
      <c r="N148" s="229" t="s">
        <v>46</v>
      </c>
      <c r="O148" s="39"/>
      <c r="P148" s="198">
        <f>O148*H148</f>
        <v>0</v>
      </c>
      <c r="Q148" s="198">
        <v>1</v>
      </c>
      <c r="R148" s="198">
        <f>Q148*H148</f>
        <v>0.039</v>
      </c>
      <c r="S148" s="198">
        <v>0</v>
      </c>
      <c r="T148" s="199">
        <f>S148*H148</f>
        <v>0</v>
      </c>
      <c r="AR148" s="21" t="s">
        <v>173</v>
      </c>
      <c r="AT148" s="21" t="s">
        <v>577</v>
      </c>
      <c r="AU148" s="21" t="s">
        <v>85</v>
      </c>
      <c r="AY148" s="21" t="s">
        <v>139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21" t="s">
        <v>83</v>
      </c>
      <c r="BK148" s="200">
        <f>ROUND(I148*H148,2)</f>
        <v>0</v>
      </c>
      <c r="BL148" s="21" t="s">
        <v>158</v>
      </c>
      <c r="BM148" s="21" t="s">
        <v>620</v>
      </c>
    </row>
    <row r="149" spans="2:47" s="1" customFormat="1" ht="27">
      <c r="B149" s="38"/>
      <c r="C149" s="60"/>
      <c r="D149" s="205" t="s">
        <v>276</v>
      </c>
      <c r="E149" s="60"/>
      <c r="F149" s="206" t="s">
        <v>621</v>
      </c>
      <c r="G149" s="60"/>
      <c r="H149" s="60"/>
      <c r="I149" s="160"/>
      <c r="J149" s="60"/>
      <c r="K149" s="60"/>
      <c r="L149" s="58"/>
      <c r="M149" s="207"/>
      <c r="N149" s="39"/>
      <c r="O149" s="39"/>
      <c r="P149" s="39"/>
      <c r="Q149" s="39"/>
      <c r="R149" s="39"/>
      <c r="S149" s="39"/>
      <c r="T149" s="75"/>
      <c r="AT149" s="21" t="s">
        <v>276</v>
      </c>
      <c r="AU149" s="21" t="s">
        <v>85</v>
      </c>
    </row>
    <row r="150" spans="2:51" s="11" customFormat="1" ht="13.5">
      <c r="B150" s="208"/>
      <c r="C150" s="209"/>
      <c r="D150" s="205" t="s">
        <v>278</v>
      </c>
      <c r="E150" s="209"/>
      <c r="F150" s="210" t="s">
        <v>622</v>
      </c>
      <c r="G150" s="209"/>
      <c r="H150" s="211">
        <v>0.039</v>
      </c>
      <c r="I150" s="212"/>
      <c r="J150" s="209"/>
      <c r="K150" s="209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278</v>
      </c>
      <c r="AU150" s="217" t="s">
        <v>85</v>
      </c>
      <c r="AV150" s="11" t="s">
        <v>85</v>
      </c>
      <c r="AW150" s="11" t="s">
        <v>6</v>
      </c>
      <c r="AX150" s="11" t="s">
        <v>83</v>
      </c>
      <c r="AY150" s="217" t="s">
        <v>139</v>
      </c>
    </row>
    <row r="151" spans="2:65" s="1" customFormat="1" ht="25.5" customHeight="1">
      <c r="B151" s="38"/>
      <c r="C151" s="189" t="s">
        <v>236</v>
      </c>
      <c r="D151" s="189" t="s">
        <v>142</v>
      </c>
      <c r="E151" s="190" t="s">
        <v>623</v>
      </c>
      <c r="F151" s="191" t="s">
        <v>624</v>
      </c>
      <c r="G151" s="192" t="s">
        <v>335</v>
      </c>
      <c r="H151" s="193">
        <v>1.85</v>
      </c>
      <c r="I151" s="194"/>
      <c r="J151" s="195">
        <f>ROUND(I151*H151,2)</f>
        <v>0</v>
      </c>
      <c r="K151" s="191" t="s">
        <v>190</v>
      </c>
      <c r="L151" s="58"/>
      <c r="M151" s="196" t="s">
        <v>21</v>
      </c>
      <c r="N151" s="197" t="s">
        <v>46</v>
      </c>
      <c r="O151" s="39"/>
      <c r="P151" s="198">
        <f>O151*H151</f>
        <v>0</v>
      </c>
      <c r="Q151" s="198">
        <v>0.24127</v>
      </c>
      <c r="R151" s="198">
        <f>Q151*H151</f>
        <v>0.44634950000000007</v>
      </c>
      <c r="S151" s="198">
        <v>0</v>
      </c>
      <c r="T151" s="199">
        <f>S151*H151</f>
        <v>0</v>
      </c>
      <c r="AR151" s="21" t="s">
        <v>158</v>
      </c>
      <c r="AT151" s="21" t="s">
        <v>142</v>
      </c>
      <c r="AU151" s="21" t="s">
        <v>85</v>
      </c>
      <c r="AY151" s="21" t="s">
        <v>139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21" t="s">
        <v>83</v>
      </c>
      <c r="BK151" s="200">
        <f>ROUND(I151*H151,2)</f>
        <v>0</v>
      </c>
      <c r="BL151" s="21" t="s">
        <v>158</v>
      </c>
      <c r="BM151" s="21" t="s">
        <v>625</v>
      </c>
    </row>
    <row r="152" spans="2:65" s="1" customFormat="1" ht="16.5" customHeight="1">
      <c r="B152" s="38"/>
      <c r="C152" s="220" t="s">
        <v>362</v>
      </c>
      <c r="D152" s="220" t="s">
        <v>577</v>
      </c>
      <c r="E152" s="221" t="s">
        <v>626</v>
      </c>
      <c r="F152" s="222" t="s">
        <v>627</v>
      </c>
      <c r="G152" s="223" t="s">
        <v>328</v>
      </c>
      <c r="H152" s="224">
        <v>10.545</v>
      </c>
      <c r="I152" s="225"/>
      <c r="J152" s="226">
        <f>ROUND(I152*H152,2)</f>
        <v>0</v>
      </c>
      <c r="K152" s="222" t="s">
        <v>190</v>
      </c>
      <c r="L152" s="227"/>
      <c r="M152" s="228" t="s">
        <v>21</v>
      </c>
      <c r="N152" s="229" t="s">
        <v>46</v>
      </c>
      <c r="O152" s="39"/>
      <c r="P152" s="198">
        <f>O152*H152</f>
        <v>0</v>
      </c>
      <c r="Q152" s="198">
        <v>0.0615</v>
      </c>
      <c r="R152" s="198">
        <f>Q152*H152</f>
        <v>0.6485175</v>
      </c>
      <c r="S152" s="198">
        <v>0</v>
      </c>
      <c r="T152" s="199">
        <f>S152*H152</f>
        <v>0</v>
      </c>
      <c r="AR152" s="21" t="s">
        <v>173</v>
      </c>
      <c r="AT152" s="21" t="s">
        <v>577</v>
      </c>
      <c r="AU152" s="21" t="s">
        <v>85</v>
      </c>
      <c r="AY152" s="21" t="s">
        <v>139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1" t="s">
        <v>83</v>
      </c>
      <c r="BK152" s="200">
        <f>ROUND(I152*H152,2)</f>
        <v>0</v>
      </c>
      <c r="BL152" s="21" t="s">
        <v>158</v>
      </c>
      <c r="BM152" s="21" t="s">
        <v>628</v>
      </c>
    </row>
    <row r="153" spans="2:51" s="11" customFormat="1" ht="13.5">
      <c r="B153" s="208"/>
      <c r="C153" s="209"/>
      <c r="D153" s="205" t="s">
        <v>278</v>
      </c>
      <c r="E153" s="209"/>
      <c r="F153" s="210" t="s">
        <v>629</v>
      </c>
      <c r="G153" s="209"/>
      <c r="H153" s="211">
        <v>10.545</v>
      </c>
      <c r="I153" s="212"/>
      <c r="J153" s="209"/>
      <c r="K153" s="209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278</v>
      </c>
      <c r="AU153" s="217" t="s">
        <v>85</v>
      </c>
      <c r="AV153" s="11" t="s">
        <v>85</v>
      </c>
      <c r="AW153" s="11" t="s">
        <v>6</v>
      </c>
      <c r="AX153" s="11" t="s">
        <v>83</v>
      </c>
      <c r="AY153" s="217" t="s">
        <v>139</v>
      </c>
    </row>
    <row r="154" spans="2:65" s="1" customFormat="1" ht="25.5" customHeight="1">
      <c r="B154" s="38"/>
      <c r="C154" s="189" t="s">
        <v>367</v>
      </c>
      <c r="D154" s="189" t="s">
        <v>142</v>
      </c>
      <c r="E154" s="190" t="s">
        <v>630</v>
      </c>
      <c r="F154" s="191" t="s">
        <v>631</v>
      </c>
      <c r="G154" s="192" t="s">
        <v>335</v>
      </c>
      <c r="H154" s="193">
        <v>7.41</v>
      </c>
      <c r="I154" s="194"/>
      <c r="J154" s="195">
        <f>ROUND(I154*H154,2)</f>
        <v>0</v>
      </c>
      <c r="K154" s="191" t="s">
        <v>190</v>
      </c>
      <c r="L154" s="58"/>
      <c r="M154" s="196" t="s">
        <v>21</v>
      </c>
      <c r="N154" s="197" t="s">
        <v>46</v>
      </c>
      <c r="O154" s="39"/>
      <c r="P154" s="198">
        <f>O154*H154</f>
        <v>0</v>
      </c>
      <c r="Q154" s="198">
        <v>0.29757</v>
      </c>
      <c r="R154" s="198">
        <f>Q154*H154</f>
        <v>2.2049937</v>
      </c>
      <c r="S154" s="198">
        <v>0</v>
      </c>
      <c r="T154" s="199">
        <f>S154*H154</f>
        <v>0</v>
      </c>
      <c r="AR154" s="21" t="s">
        <v>158</v>
      </c>
      <c r="AT154" s="21" t="s">
        <v>142</v>
      </c>
      <c r="AU154" s="21" t="s">
        <v>85</v>
      </c>
      <c r="AY154" s="21" t="s">
        <v>139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21" t="s">
        <v>83</v>
      </c>
      <c r="BK154" s="200">
        <f>ROUND(I154*H154,2)</f>
        <v>0</v>
      </c>
      <c r="BL154" s="21" t="s">
        <v>158</v>
      </c>
      <c r="BM154" s="21" t="s">
        <v>632</v>
      </c>
    </row>
    <row r="155" spans="2:65" s="1" customFormat="1" ht="16.5" customHeight="1">
      <c r="B155" s="38"/>
      <c r="C155" s="220" t="s">
        <v>372</v>
      </c>
      <c r="D155" s="220" t="s">
        <v>577</v>
      </c>
      <c r="E155" s="221" t="s">
        <v>633</v>
      </c>
      <c r="F155" s="222" t="s">
        <v>634</v>
      </c>
      <c r="G155" s="223" t="s">
        <v>328</v>
      </c>
      <c r="H155" s="224">
        <v>37.569</v>
      </c>
      <c r="I155" s="225"/>
      <c r="J155" s="226">
        <f>ROUND(I155*H155,2)</f>
        <v>0</v>
      </c>
      <c r="K155" s="222" t="s">
        <v>190</v>
      </c>
      <c r="L155" s="227"/>
      <c r="M155" s="228" t="s">
        <v>21</v>
      </c>
      <c r="N155" s="229" t="s">
        <v>46</v>
      </c>
      <c r="O155" s="39"/>
      <c r="P155" s="198">
        <f>O155*H155</f>
        <v>0</v>
      </c>
      <c r="Q155" s="198">
        <v>0.1005</v>
      </c>
      <c r="R155" s="198">
        <f>Q155*H155</f>
        <v>3.7756845000000006</v>
      </c>
      <c r="S155" s="198">
        <v>0</v>
      </c>
      <c r="T155" s="199">
        <f>S155*H155</f>
        <v>0</v>
      </c>
      <c r="AR155" s="21" t="s">
        <v>173</v>
      </c>
      <c r="AT155" s="21" t="s">
        <v>577</v>
      </c>
      <c r="AU155" s="21" t="s">
        <v>85</v>
      </c>
      <c r="AY155" s="21" t="s">
        <v>139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21" t="s">
        <v>83</v>
      </c>
      <c r="BK155" s="200">
        <f>ROUND(I155*H155,2)</f>
        <v>0</v>
      </c>
      <c r="BL155" s="21" t="s">
        <v>158</v>
      </c>
      <c r="BM155" s="21" t="s">
        <v>635</v>
      </c>
    </row>
    <row r="156" spans="2:51" s="11" customFormat="1" ht="13.5">
      <c r="B156" s="208"/>
      <c r="C156" s="209"/>
      <c r="D156" s="205" t="s">
        <v>278</v>
      </c>
      <c r="E156" s="209"/>
      <c r="F156" s="210" t="s">
        <v>636</v>
      </c>
      <c r="G156" s="209"/>
      <c r="H156" s="211">
        <v>37.569</v>
      </c>
      <c r="I156" s="212"/>
      <c r="J156" s="209"/>
      <c r="K156" s="209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278</v>
      </c>
      <c r="AU156" s="217" t="s">
        <v>85</v>
      </c>
      <c r="AV156" s="11" t="s">
        <v>85</v>
      </c>
      <c r="AW156" s="11" t="s">
        <v>6</v>
      </c>
      <c r="AX156" s="11" t="s">
        <v>83</v>
      </c>
      <c r="AY156" s="217" t="s">
        <v>139</v>
      </c>
    </row>
    <row r="157" spans="2:65" s="1" customFormat="1" ht="25.5" customHeight="1">
      <c r="B157" s="38"/>
      <c r="C157" s="189" t="s">
        <v>377</v>
      </c>
      <c r="D157" s="189" t="s">
        <v>142</v>
      </c>
      <c r="E157" s="190" t="s">
        <v>637</v>
      </c>
      <c r="F157" s="191" t="s">
        <v>638</v>
      </c>
      <c r="G157" s="192" t="s">
        <v>266</v>
      </c>
      <c r="H157" s="193">
        <v>16.42</v>
      </c>
      <c r="I157" s="194"/>
      <c r="J157" s="195">
        <f>ROUND(I157*H157,2)</f>
        <v>0</v>
      </c>
      <c r="K157" s="191" t="s">
        <v>190</v>
      </c>
      <c r="L157" s="58"/>
      <c r="M157" s="196" t="s">
        <v>21</v>
      </c>
      <c r="N157" s="197" t="s">
        <v>46</v>
      </c>
      <c r="O157" s="39"/>
      <c r="P157" s="198">
        <f>O157*H157</f>
        <v>0</v>
      </c>
      <c r="Q157" s="198">
        <v>0.10031</v>
      </c>
      <c r="R157" s="198">
        <f>Q157*H157</f>
        <v>1.6470902</v>
      </c>
      <c r="S157" s="198">
        <v>0</v>
      </c>
      <c r="T157" s="199">
        <f>S157*H157</f>
        <v>0</v>
      </c>
      <c r="AR157" s="21" t="s">
        <v>158</v>
      </c>
      <c r="AT157" s="21" t="s">
        <v>142</v>
      </c>
      <c r="AU157" s="21" t="s">
        <v>85</v>
      </c>
      <c r="AY157" s="21" t="s">
        <v>139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21" t="s">
        <v>83</v>
      </c>
      <c r="BK157" s="200">
        <f>ROUND(I157*H157,2)</f>
        <v>0</v>
      </c>
      <c r="BL157" s="21" t="s">
        <v>158</v>
      </c>
      <c r="BM157" s="21" t="s">
        <v>639</v>
      </c>
    </row>
    <row r="158" spans="2:65" s="1" customFormat="1" ht="16.5" customHeight="1">
      <c r="B158" s="38"/>
      <c r="C158" s="189" t="s">
        <v>381</v>
      </c>
      <c r="D158" s="189" t="s">
        <v>142</v>
      </c>
      <c r="E158" s="190" t="s">
        <v>640</v>
      </c>
      <c r="F158" s="191" t="s">
        <v>641</v>
      </c>
      <c r="G158" s="192" t="s">
        <v>335</v>
      </c>
      <c r="H158" s="193">
        <v>4.845</v>
      </c>
      <c r="I158" s="194"/>
      <c r="J158" s="195">
        <f>ROUND(I158*H158,2)</f>
        <v>0</v>
      </c>
      <c r="K158" s="191" t="s">
        <v>190</v>
      </c>
      <c r="L158" s="58"/>
      <c r="M158" s="196" t="s">
        <v>21</v>
      </c>
      <c r="N158" s="197" t="s">
        <v>46</v>
      </c>
      <c r="O158" s="39"/>
      <c r="P158" s="198">
        <f>O158*H158</f>
        <v>0</v>
      </c>
      <c r="Q158" s="198">
        <v>0.00012</v>
      </c>
      <c r="R158" s="198">
        <f>Q158*H158</f>
        <v>0.0005814</v>
      </c>
      <c r="S158" s="198">
        <v>0</v>
      </c>
      <c r="T158" s="199">
        <f>S158*H158</f>
        <v>0</v>
      </c>
      <c r="AR158" s="21" t="s">
        <v>158</v>
      </c>
      <c r="AT158" s="21" t="s">
        <v>142</v>
      </c>
      <c r="AU158" s="21" t="s">
        <v>85</v>
      </c>
      <c r="AY158" s="21" t="s">
        <v>139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21" t="s">
        <v>83</v>
      </c>
      <c r="BK158" s="200">
        <f>ROUND(I158*H158,2)</f>
        <v>0</v>
      </c>
      <c r="BL158" s="21" t="s">
        <v>158</v>
      </c>
      <c r="BM158" s="21" t="s">
        <v>642</v>
      </c>
    </row>
    <row r="159" spans="2:65" s="1" customFormat="1" ht="16.5" customHeight="1">
      <c r="B159" s="38"/>
      <c r="C159" s="189" t="s">
        <v>385</v>
      </c>
      <c r="D159" s="189" t="s">
        <v>142</v>
      </c>
      <c r="E159" s="190" t="s">
        <v>643</v>
      </c>
      <c r="F159" s="191" t="s">
        <v>644</v>
      </c>
      <c r="G159" s="192" t="s">
        <v>335</v>
      </c>
      <c r="H159" s="193">
        <v>19.8</v>
      </c>
      <c r="I159" s="194"/>
      <c r="J159" s="195">
        <f>ROUND(I159*H159,2)</f>
        <v>0</v>
      </c>
      <c r="K159" s="191" t="s">
        <v>190</v>
      </c>
      <c r="L159" s="58"/>
      <c r="M159" s="196" t="s">
        <v>21</v>
      </c>
      <c r="N159" s="197" t="s">
        <v>46</v>
      </c>
      <c r="O159" s="39"/>
      <c r="P159" s="198">
        <f>O159*H159</f>
        <v>0</v>
      </c>
      <c r="Q159" s="198">
        <v>0.00014</v>
      </c>
      <c r="R159" s="198">
        <f>Q159*H159</f>
        <v>0.0027719999999999997</v>
      </c>
      <c r="S159" s="198">
        <v>0</v>
      </c>
      <c r="T159" s="199">
        <f>S159*H159</f>
        <v>0</v>
      </c>
      <c r="AR159" s="21" t="s">
        <v>158</v>
      </c>
      <c r="AT159" s="21" t="s">
        <v>142</v>
      </c>
      <c r="AU159" s="21" t="s">
        <v>85</v>
      </c>
      <c r="AY159" s="21" t="s">
        <v>139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21" t="s">
        <v>83</v>
      </c>
      <c r="BK159" s="200">
        <f>ROUND(I159*H159,2)</f>
        <v>0</v>
      </c>
      <c r="BL159" s="21" t="s">
        <v>158</v>
      </c>
      <c r="BM159" s="21" t="s">
        <v>645</v>
      </c>
    </row>
    <row r="160" spans="2:63" s="10" customFormat="1" ht="29.85" customHeight="1">
      <c r="B160" s="173"/>
      <c r="C160" s="174"/>
      <c r="D160" s="175" t="s">
        <v>74</v>
      </c>
      <c r="E160" s="187" t="s">
        <v>158</v>
      </c>
      <c r="F160" s="187" t="s">
        <v>312</v>
      </c>
      <c r="G160" s="174"/>
      <c r="H160" s="174"/>
      <c r="I160" s="177"/>
      <c r="J160" s="188">
        <f>BK160</f>
        <v>0</v>
      </c>
      <c r="K160" s="174"/>
      <c r="L160" s="179"/>
      <c r="M160" s="180"/>
      <c r="N160" s="181"/>
      <c r="O160" s="181"/>
      <c r="P160" s="182">
        <f>SUM(P161:P164)</f>
        <v>0</v>
      </c>
      <c r="Q160" s="181"/>
      <c r="R160" s="182">
        <f>SUM(R161:R164)</f>
        <v>3.169579</v>
      </c>
      <c r="S160" s="181"/>
      <c r="T160" s="183">
        <f>SUM(T161:T164)</f>
        <v>0</v>
      </c>
      <c r="AR160" s="184" t="s">
        <v>83</v>
      </c>
      <c r="AT160" s="185" t="s">
        <v>74</v>
      </c>
      <c r="AU160" s="185" t="s">
        <v>83</v>
      </c>
      <c r="AY160" s="184" t="s">
        <v>139</v>
      </c>
      <c r="BK160" s="186">
        <f>SUM(BK161:BK164)</f>
        <v>0</v>
      </c>
    </row>
    <row r="161" spans="2:65" s="1" customFormat="1" ht="16.5" customHeight="1">
      <c r="B161" s="38"/>
      <c r="C161" s="189" t="s">
        <v>390</v>
      </c>
      <c r="D161" s="189" t="s">
        <v>142</v>
      </c>
      <c r="E161" s="190" t="s">
        <v>646</v>
      </c>
      <c r="F161" s="191" t="s">
        <v>647</v>
      </c>
      <c r="G161" s="192" t="s">
        <v>335</v>
      </c>
      <c r="H161" s="193">
        <v>20.16</v>
      </c>
      <c r="I161" s="194"/>
      <c r="J161" s="195">
        <f>ROUND(I161*H161,2)</f>
        <v>0</v>
      </c>
      <c r="K161" s="191" t="s">
        <v>190</v>
      </c>
      <c r="L161" s="58"/>
      <c r="M161" s="196" t="s">
        <v>21</v>
      </c>
      <c r="N161" s="197" t="s">
        <v>46</v>
      </c>
      <c r="O161" s="39"/>
      <c r="P161" s="198">
        <f>O161*H161</f>
        <v>0</v>
      </c>
      <c r="Q161" s="198">
        <v>0.03465</v>
      </c>
      <c r="R161" s="198">
        <f>Q161*H161</f>
        <v>0.698544</v>
      </c>
      <c r="S161" s="198">
        <v>0</v>
      </c>
      <c r="T161" s="199">
        <f>S161*H161</f>
        <v>0</v>
      </c>
      <c r="AR161" s="21" t="s">
        <v>158</v>
      </c>
      <c r="AT161" s="21" t="s">
        <v>142</v>
      </c>
      <c r="AU161" s="21" t="s">
        <v>85</v>
      </c>
      <c r="AY161" s="21" t="s">
        <v>139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21" t="s">
        <v>83</v>
      </c>
      <c r="BK161" s="200">
        <f>ROUND(I161*H161,2)</f>
        <v>0</v>
      </c>
      <c r="BL161" s="21" t="s">
        <v>158</v>
      </c>
      <c r="BM161" s="21" t="s">
        <v>648</v>
      </c>
    </row>
    <row r="162" spans="2:47" s="1" customFormat="1" ht="27">
      <c r="B162" s="38"/>
      <c r="C162" s="60"/>
      <c r="D162" s="205" t="s">
        <v>276</v>
      </c>
      <c r="E162" s="60"/>
      <c r="F162" s="206" t="s">
        <v>649</v>
      </c>
      <c r="G162" s="60"/>
      <c r="H162" s="60"/>
      <c r="I162" s="160"/>
      <c r="J162" s="60"/>
      <c r="K162" s="60"/>
      <c r="L162" s="58"/>
      <c r="M162" s="207"/>
      <c r="N162" s="39"/>
      <c r="O162" s="39"/>
      <c r="P162" s="39"/>
      <c r="Q162" s="39"/>
      <c r="R162" s="39"/>
      <c r="S162" s="39"/>
      <c r="T162" s="75"/>
      <c r="AT162" s="21" t="s">
        <v>276</v>
      </c>
      <c r="AU162" s="21" t="s">
        <v>85</v>
      </c>
    </row>
    <row r="163" spans="2:65" s="1" customFormat="1" ht="38.25" customHeight="1">
      <c r="B163" s="38"/>
      <c r="C163" s="220" t="s">
        <v>395</v>
      </c>
      <c r="D163" s="220" t="s">
        <v>577</v>
      </c>
      <c r="E163" s="221" t="s">
        <v>650</v>
      </c>
      <c r="F163" s="222" t="s">
        <v>651</v>
      </c>
      <c r="G163" s="223" t="s">
        <v>328</v>
      </c>
      <c r="H163" s="224">
        <v>20.765</v>
      </c>
      <c r="I163" s="225"/>
      <c r="J163" s="226">
        <f>ROUND(I163*H163,2)</f>
        <v>0</v>
      </c>
      <c r="K163" s="222" t="s">
        <v>21</v>
      </c>
      <c r="L163" s="227"/>
      <c r="M163" s="228" t="s">
        <v>21</v>
      </c>
      <c r="N163" s="229" t="s">
        <v>46</v>
      </c>
      <c r="O163" s="39"/>
      <c r="P163" s="198">
        <f>O163*H163</f>
        <v>0</v>
      </c>
      <c r="Q163" s="198">
        <v>0.119</v>
      </c>
      <c r="R163" s="198">
        <f>Q163*H163</f>
        <v>2.471035</v>
      </c>
      <c r="S163" s="198">
        <v>0</v>
      </c>
      <c r="T163" s="199">
        <f>S163*H163</f>
        <v>0</v>
      </c>
      <c r="AR163" s="21" t="s">
        <v>173</v>
      </c>
      <c r="AT163" s="21" t="s">
        <v>577</v>
      </c>
      <c r="AU163" s="21" t="s">
        <v>85</v>
      </c>
      <c r="AY163" s="21" t="s">
        <v>139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21" t="s">
        <v>83</v>
      </c>
      <c r="BK163" s="200">
        <f>ROUND(I163*H163,2)</f>
        <v>0</v>
      </c>
      <c r="BL163" s="21" t="s">
        <v>158</v>
      </c>
      <c r="BM163" s="21" t="s">
        <v>652</v>
      </c>
    </row>
    <row r="164" spans="2:51" s="11" customFormat="1" ht="13.5">
      <c r="B164" s="208"/>
      <c r="C164" s="209"/>
      <c r="D164" s="205" t="s">
        <v>278</v>
      </c>
      <c r="E164" s="209"/>
      <c r="F164" s="210" t="s">
        <v>653</v>
      </c>
      <c r="G164" s="209"/>
      <c r="H164" s="211">
        <v>20.765</v>
      </c>
      <c r="I164" s="212"/>
      <c r="J164" s="209"/>
      <c r="K164" s="209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278</v>
      </c>
      <c r="AU164" s="217" t="s">
        <v>85</v>
      </c>
      <c r="AV164" s="11" t="s">
        <v>85</v>
      </c>
      <c r="AW164" s="11" t="s">
        <v>6</v>
      </c>
      <c r="AX164" s="11" t="s">
        <v>83</v>
      </c>
      <c r="AY164" s="217" t="s">
        <v>139</v>
      </c>
    </row>
    <row r="165" spans="2:63" s="10" customFormat="1" ht="29.85" customHeight="1">
      <c r="B165" s="173"/>
      <c r="C165" s="174"/>
      <c r="D165" s="175" t="s">
        <v>74</v>
      </c>
      <c r="E165" s="187" t="s">
        <v>138</v>
      </c>
      <c r="F165" s="187" t="s">
        <v>654</v>
      </c>
      <c r="G165" s="174"/>
      <c r="H165" s="174"/>
      <c r="I165" s="177"/>
      <c r="J165" s="188">
        <f>BK165</f>
        <v>0</v>
      </c>
      <c r="K165" s="174"/>
      <c r="L165" s="179"/>
      <c r="M165" s="180"/>
      <c r="N165" s="181"/>
      <c r="O165" s="181"/>
      <c r="P165" s="182">
        <f>SUM(P166:P176)</f>
        <v>0</v>
      </c>
      <c r="Q165" s="181"/>
      <c r="R165" s="182">
        <f>SUM(R166:R176)</f>
        <v>57.80531839999999</v>
      </c>
      <c r="S165" s="181"/>
      <c r="T165" s="183">
        <f>SUM(T166:T176)</f>
        <v>0</v>
      </c>
      <c r="AR165" s="184" t="s">
        <v>83</v>
      </c>
      <c r="AT165" s="185" t="s">
        <v>74</v>
      </c>
      <c r="AU165" s="185" t="s">
        <v>83</v>
      </c>
      <c r="AY165" s="184" t="s">
        <v>139</v>
      </c>
      <c r="BK165" s="186">
        <f>SUM(BK166:BK176)</f>
        <v>0</v>
      </c>
    </row>
    <row r="166" spans="2:65" s="1" customFormat="1" ht="25.5" customHeight="1">
      <c r="B166" s="38"/>
      <c r="C166" s="189" t="s">
        <v>400</v>
      </c>
      <c r="D166" s="189" t="s">
        <v>142</v>
      </c>
      <c r="E166" s="190" t="s">
        <v>655</v>
      </c>
      <c r="F166" s="191" t="s">
        <v>656</v>
      </c>
      <c r="G166" s="192" t="s">
        <v>266</v>
      </c>
      <c r="H166" s="193">
        <v>1.66</v>
      </c>
      <c r="I166" s="194"/>
      <c r="J166" s="195">
        <f>ROUND(I166*H166,2)</f>
        <v>0</v>
      </c>
      <c r="K166" s="191" t="s">
        <v>190</v>
      </c>
      <c r="L166" s="58"/>
      <c r="M166" s="196" t="s">
        <v>21</v>
      </c>
      <c r="N166" s="197" t="s">
        <v>46</v>
      </c>
      <c r="O166" s="39"/>
      <c r="P166" s="198">
        <f>O166*H166</f>
        <v>0</v>
      </c>
      <c r="Q166" s="198">
        <v>0.18907</v>
      </c>
      <c r="R166" s="198">
        <f>Q166*H166</f>
        <v>0.3138562</v>
      </c>
      <c r="S166" s="198">
        <v>0</v>
      </c>
      <c r="T166" s="199">
        <f>S166*H166</f>
        <v>0</v>
      </c>
      <c r="AR166" s="21" t="s">
        <v>158</v>
      </c>
      <c r="AT166" s="21" t="s">
        <v>142</v>
      </c>
      <c r="AU166" s="21" t="s">
        <v>85</v>
      </c>
      <c r="AY166" s="21" t="s">
        <v>139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21" t="s">
        <v>83</v>
      </c>
      <c r="BK166" s="200">
        <f>ROUND(I166*H166,2)</f>
        <v>0</v>
      </c>
      <c r="BL166" s="21" t="s">
        <v>158</v>
      </c>
      <c r="BM166" s="21" t="s">
        <v>657</v>
      </c>
    </row>
    <row r="167" spans="2:47" s="1" customFormat="1" ht="27">
      <c r="B167" s="38"/>
      <c r="C167" s="60"/>
      <c r="D167" s="205" t="s">
        <v>276</v>
      </c>
      <c r="E167" s="60"/>
      <c r="F167" s="206" t="s">
        <v>658</v>
      </c>
      <c r="G167" s="60"/>
      <c r="H167" s="60"/>
      <c r="I167" s="160"/>
      <c r="J167" s="60"/>
      <c r="K167" s="60"/>
      <c r="L167" s="58"/>
      <c r="M167" s="207"/>
      <c r="N167" s="39"/>
      <c r="O167" s="39"/>
      <c r="P167" s="39"/>
      <c r="Q167" s="39"/>
      <c r="R167" s="39"/>
      <c r="S167" s="39"/>
      <c r="T167" s="75"/>
      <c r="AT167" s="21" t="s">
        <v>276</v>
      </c>
      <c r="AU167" s="21" t="s">
        <v>85</v>
      </c>
    </row>
    <row r="168" spans="2:65" s="1" customFormat="1" ht="25.5" customHeight="1">
      <c r="B168" s="38"/>
      <c r="C168" s="189" t="s">
        <v>404</v>
      </c>
      <c r="D168" s="189" t="s">
        <v>142</v>
      </c>
      <c r="E168" s="190" t="s">
        <v>659</v>
      </c>
      <c r="F168" s="191" t="s">
        <v>660</v>
      </c>
      <c r="G168" s="192" t="s">
        <v>266</v>
      </c>
      <c r="H168" s="193">
        <v>1.66</v>
      </c>
      <c r="I168" s="194"/>
      <c r="J168" s="195">
        <f>ROUND(I168*H168,2)</f>
        <v>0</v>
      </c>
      <c r="K168" s="191" t="s">
        <v>190</v>
      </c>
      <c r="L168" s="58"/>
      <c r="M168" s="196" t="s">
        <v>21</v>
      </c>
      <c r="N168" s="197" t="s">
        <v>46</v>
      </c>
      <c r="O168" s="39"/>
      <c r="P168" s="198">
        <f>O168*H168</f>
        <v>0</v>
      </c>
      <c r="Q168" s="198">
        <v>0.20745</v>
      </c>
      <c r="R168" s="198">
        <f>Q168*H168</f>
        <v>0.344367</v>
      </c>
      <c r="S168" s="198">
        <v>0</v>
      </c>
      <c r="T168" s="199">
        <f>S168*H168</f>
        <v>0</v>
      </c>
      <c r="AR168" s="21" t="s">
        <v>158</v>
      </c>
      <c r="AT168" s="21" t="s">
        <v>142</v>
      </c>
      <c r="AU168" s="21" t="s">
        <v>85</v>
      </c>
      <c r="AY168" s="21" t="s">
        <v>139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21" t="s">
        <v>83</v>
      </c>
      <c r="BK168" s="200">
        <f>ROUND(I168*H168,2)</f>
        <v>0</v>
      </c>
      <c r="BL168" s="21" t="s">
        <v>158</v>
      </c>
      <c r="BM168" s="21" t="s">
        <v>661</v>
      </c>
    </row>
    <row r="169" spans="2:47" s="1" customFormat="1" ht="27">
      <c r="B169" s="38"/>
      <c r="C169" s="60"/>
      <c r="D169" s="205" t="s">
        <v>276</v>
      </c>
      <c r="E169" s="60"/>
      <c r="F169" s="206" t="s">
        <v>658</v>
      </c>
      <c r="G169" s="60"/>
      <c r="H169" s="60"/>
      <c r="I169" s="160"/>
      <c r="J169" s="60"/>
      <c r="K169" s="60"/>
      <c r="L169" s="58"/>
      <c r="M169" s="207"/>
      <c r="N169" s="39"/>
      <c r="O169" s="39"/>
      <c r="P169" s="39"/>
      <c r="Q169" s="39"/>
      <c r="R169" s="39"/>
      <c r="S169" s="39"/>
      <c r="T169" s="75"/>
      <c r="AT169" s="21" t="s">
        <v>276</v>
      </c>
      <c r="AU169" s="21" t="s">
        <v>85</v>
      </c>
    </row>
    <row r="170" spans="2:65" s="1" customFormat="1" ht="16.5" customHeight="1">
      <c r="B170" s="38"/>
      <c r="C170" s="189" t="s">
        <v>410</v>
      </c>
      <c r="D170" s="189" t="s">
        <v>142</v>
      </c>
      <c r="E170" s="190" t="s">
        <v>662</v>
      </c>
      <c r="F170" s="191" t="s">
        <v>663</v>
      </c>
      <c r="G170" s="192" t="s">
        <v>335</v>
      </c>
      <c r="H170" s="193">
        <v>12.76</v>
      </c>
      <c r="I170" s="194"/>
      <c r="J170" s="195">
        <f>ROUND(I170*H170,2)</f>
        <v>0</v>
      </c>
      <c r="K170" s="191" t="s">
        <v>190</v>
      </c>
      <c r="L170" s="58"/>
      <c r="M170" s="196" t="s">
        <v>21</v>
      </c>
      <c r="N170" s="197" t="s">
        <v>46</v>
      </c>
      <c r="O170" s="39"/>
      <c r="P170" s="198">
        <f>O170*H170</f>
        <v>0</v>
      </c>
      <c r="Q170" s="198">
        <v>0.0036</v>
      </c>
      <c r="R170" s="198">
        <f>Q170*H170</f>
        <v>0.045936</v>
      </c>
      <c r="S170" s="198">
        <v>0</v>
      </c>
      <c r="T170" s="199">
        <f>S170*H170</f>
        <v>0</v>
      </c>
      <c r="AR170" s="21" t="s">
        <v>158</v>
      </c>
      <c r="AT170" s="21" t="s">
        <v>142</v>
      </c>
      <c r="AU170" s="21" t="s">
        <v>85</v>
      </c>
      <c r="AY170" s="21" t="s">
        <v>139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21" t="s">
        <v>83</v>
      </c>
      <c r="BK170" s="200">
        <f>ROUND(I170*H170,2)</f>
        <v>0</v>
      </c>
      <c r="BL170" s="21" t="s">
        <v>158</v>
      </c>
      <c r="BM170" s="21" t="s">
        <v>664</v>
      </c>
    </row>
    <row r="171" spans="2:47" s="1" customFormat="1" ht="27">
      <c r="B171" s="38"/>
      <c r="C171" s="60"/>
      <c r="D171" s="205" t="s">
        <v>276</v>
      </c>
      <c r="E171" s="60"/>
      <c r="F171" s="206" t="s">
        <v>658</v>
      </c>
      <c r="G171" s="60"/>
      <c r="H171" s="60"/>
      <c r="I171" s="160"/>
      <c r="J171" s="60"/>
      <c r="K171" s="60"/>
      <c r="L171" s="58"/>
      <c r="M171" s="207"/>
      <c r="N171" s="39"/>
      <c r="O171" s="39"/>
      <c r="P171" s="39"/>
      <c r="Q171" s="39"/>
      <c r="R171" s="39"/>
      <c r="S171" s="39"/>
      <c r="T171" s="75"/>
      <c r="AT171" s="21" t="s">
        <v>276</v>
      </c>
      <c r="AU171" s="21" t="s">
        <v>85</v>
      </c>
    </row>
    <row r="172" spans="2:65" s="1" customFormat="1" ht="16.5" customHeight="1">
      <c r="B172" s="38"/>
      <c r="C172" s="189" t="s">
        <v>415</v>
      </c>
      <c r="D172" s="189" t="s">
        <v>142</v>
      </c>
      <c r="E172" s="190" t="s">
        <v>665</v>
      </c>
      <c r="F172" s="191" t="s">
        <v>666</v>
      </c>
      <c r="G172" s="192" t="s">
        <v>266</v>
      </c>
      <c r="H172" s="193">
        <v>25.42</v>
      </c>
      <c r="I172" s="194"/>
      <c r="J172" s="195">
        <f>ROUND(I172*H172,2)</f>
        <v>0</v>
      </c>
      <c r="K172" s="191" t="s">
        <v>190</v>
      </c>
      <c r="L172" s="58"/>
      <c r="M172" s="196" t="s">
        <v>21</v>
      </c>
      <c r="N172" s="197" t="s">
        <v>46</v>
      </c>
      <c r="O172" s="39"/>
      <c r="P172" s="198">
        <f>O172*H172</f>
        <v>0</v>
      </c>
      <c r="Q172" s="198">
        <v>0.29811</v>
      </c>
      <c r="R172" s="198">
        <f>Q172*H172</f>
        <v>7.5779562</v>
      </c>
      <c r="S172" s="198">
        <v>0</v>
      </c>
      <c r="T172" s="199">
        <f>S172*H172</f>
        <v>0</v>
      </c>
      <c r="AR172" s="21" t="s">
        <v>158</v>
      </c>
      <c r="AT172" s="21" t="s">
        <v>142</v>
      </c>
      <c r="AU172" s="21" t="s">
        <v>85</v>
      </c>
      <c r="AY172" s="21" t="s">
        <v>139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21" t="s">
        <v>83</v>
      </c>
      <c r="BK172" s="200">
        <f>ROUND(I172*H172,2)</f>
        <v>0</v>
      </c>
      <c r="BL172" s="21" t="s">
        <v>158</v>
      </c>
      <c r="BM172" s="21" t="s">
        <v>667</v>
      </c>
    </row>
    <row r="173" spans="2:65" s="1" customFormat="1" ht="25.5" customHeight="1">
      <c r="B173" s="38"/>
      <c r="C173" s="189" t="s">
        <v>420</v>
      </c>
      <c r="D173" s="189" t="s">
        <v>142</v>
      </c>
      <c r="E173" s="190" t="s">
        <v>668</v>
      </c>
      <c r="F173" s="191" t="s">
        <v>669</v>
      </c>
      <c r="G173" s="192" t="s">
        <v>266</v>
      </c>
      <c r="H173" s="193">
        <v>25.42</v>
      </c>
      <c r="I173" s="194"/>
      <c r="J173" s="195">
        <f>ROUND(I173*H173,2)</f>
        <v>0</v>
      </c>
      <c r="K173" s="191" t="s">
        <v>190</v>
      </c>
      <c r="L173" s="58"/>
      <c r="M173" s="196" t="s">
        <v>21</v>
      </c>
      <c r="N173" s="197" t="s">
        <v>46</v>
      </c>
      <c r="O173" s="39"/>
      <c r="P173" s="198">
        <f>O173*H173</f>
        <v>0</v>
      </c>
      <c r="Q173" s="198">
        <v>0.08425</v>
      </c>
      <c r="R173" s="198">
        <f>Q173*H173</f>
        <v>2.1416350000000004</v>
      </c>
      <c r="S173" s="198">
        <v>0</v>
      </c>
      <c r="T173" s="199">
        <f>S173*H173</f>
        <v>0</v>
      </c>
      <c r="AR173" s="21" t="s">
        <v>158</v>
      </c>
      <c r="AT173" s="21" t="s">
        <v>142</v>
      </c>
      <c r="AU173" s="21" t="s">
        <v>85</v>
      </c>
      <c r="AY173" s="21" t="s">
        <v>139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21" t="s">
        <v>83</v>
      </c>
      <c r="BK173" s="200">
        <f>ROUND(I173*H173,2)</f>
        <v>0</v>
      </c>
      <c r="BL173" s="21" t="s">
        <v>158</v>
      </c>
      <c r="BM173" s="21" t="s">
        <v>670</v>
      </c>
    </row>
    <row r="174" spans="2:65" s="1" customFormat="1" ht="16.5" customHeight="1">
      <c r="B174" s="38"/>
      <c r="C174" s="220" t="s">
        <v>427</v>
      </c>
      <c r="D174" s="220" t="s">
        <v>577</v>
      </c>
      <c r="E174" s="221" t="s">
        <v>671</v>
      </c>
      <c r="F174" s="222" t="s">
        <v>672</v>
      </c>
      <c r="G174" s="223" t="s">
        <v>266</v>
      </c>
      <c r="H174" s="224">
        <v>25.928</v>
      </c>
      <c r="I174" s="225"/>
      <c r="J174" s="226">
        <f>ROUND(I174*H174,2)</f>
        <v>0</v>
      </c>
      <c r="K174" s="222" t="s">
        <v>190</v>
      </c>
      <c r="L174" s="227"/>
      <c r="M174" s="228" t="s">
        <v>21</v>
      </c>
      <c r="N174" s="229" t="s">
        <v>46</v>
      </c>
      <c r="O174" s="39"/>
      <c r="P174" s="198">
        <f>O174*H174</f>
        <v>0</v>
      </c>
      <c r="Q174" s="198">
        <v>0.131</v>
      </c>
      <c r="R174" s="198">
        <f>Q174*H174</f>
        <v>3.3965680000000003</v>
      </c>
      <c r="S174" s="198">
        <v>0</v>
      </c>
      <c r="T174" s="199">
        <f>S174*H174</f>
        <v>0</v>
      </c>
      <c r="AR174" s="21" t="s">
        <v>173</v>
      </c>
      <c r="AT174" s="21" t="s">
        <v>577</v>
      </c>
      <c r="AU174" s="21" t="s">
        <v>85</v>
      </c>
      <c r="AY174" s="21" t="s">
        <v>139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21" t="s">
        <v>83</v>
      </c>
      <c r="BK174" s="200">
        <f>ROUND(I174*H174,2)</f>
        <v>0</v>
      </c>
      <c r="BL174" s="21" t="s">
        <v>158</v>
      </c>
      <c r="BM174" s="21" t="s">
        <v>673</v>
      </c>
    </row>
    <row r="175" spans="2:51" s="11" customFormat="1" ht="13.5">
      <c r="B175" s="208"/>
      <c r="C175" s="209"/>
      <c r="D175" s="205" t="s">
        <v>278</v>
      </c>
      <c r="E175" s="209"/>
      <c r="F175" s="210" t="s">
        <v>674</v>
      </c>
      <c r="G175" s="209"/>
      <c r="H175" s="211">
        <v>25.928</v>
      </c>
      <c r="I175" s="212"/>
      <c r="J175" s="209"/>
      <c r="K175" s="209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278</v>
      </c>
      <c r="AU175" s="217" t="s">
        <v>85</v>
      </c>
      <c r="AV175" s="11" t="s">
        <v>85</v>
      </c>
      <c r="AW175" s="11" t="s">
        <v>6</v>
      </c>
      <c r="AX175" s="11" t="s">
        <v>83</v>
      </c>
      <c r="AY175" s="217" t="s">
        <v>139</v>
      </c>
    </row>
    <row r="176" spans="2:65" s="1" customFormat="1" ht="16.5" customHeight="1">
      <c r="B176" s="38"/>
      <c r="C176" s="189" t="s">
        <v>431</v>
      </c>
      <c r="D176" s="189" t="s">
        <v>142</v>
      </c>
      <c r="E176" s="190" t="s">
        <v>675</v>
      </c>
      <c r="F176" s="191" t="s">
        <v>676</v>
      </c>
      <c r="G176" s="192" t="s">
        <v>271</v>
      </c>
      <c r="H176" s="193">
        <v>23.15</v>
      </c>
      <c r="I176" s="194"/>
      <c r="J176" s="195">
        <f>ROUND(I176*H176,2)</f>
        <v>0</v>
      </c>
      <c r="K176" s="191" t="s">
        <v>190</v>
      </c>
      <c r="L176" s="58"/>
      <c r="M176" s="196" t="s">
        <v>21</v>
      </c>
      <c r="N176" s="197" t="s">
        <v>46</v>
      </c>
      <c r="O176" s="39"/>
      <c r="P176" s="198">
        <f>O176*H176</f>
        <v>0</v>
      </c>
      <c r="Q176" s="198">
        <v>1.9</v>
      </c>
      <c r="R176" s="198">
        <f>Q176*H176</f>
        <v>43.98499999999999</v>
      </c>
      <c r="S176" s="198">
        <v>0</v>
      </c>
      <c r="T176" s="199">
        <f>S176*H176</f>
        <v>0</v>
      </c>
      <c r="AR176" s="21" t="s">
        <v>158</v>
      </c>
      <c r="AT176" s="21" t="s">
        <v>142</v>
      </c>
      <c r="AU176" s="21" t="s">
        <v>85</v>
      </c>
      <c r="AY176" s="21" t="s">
        <v>139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21" t="s">
        <v>83</v>
      </c>
      <c r="BK176" s="200">
        <f>ROUND(I176*H176,2)</f>
        <v>0</v>
      </c>
      <c r="BL176" s="21" t="s">
        <v>158</v>
      </c>
      <c r="BM176" s="21" t="s">
        <v>677</v>
      </c>
    </row>
    <row r="177" spans="2:63" s="10" customFormat="1" ht="29.85" customHeight="1">
      <c r="B177" s="173"/>
      <c r="C177" s="174"/>
      <c r="D177" s="175" t="s">
        <v>74</v>
      </c>
      <c r="E177" s="187" t="s">
        <v>678</v>
      </c>
      <c r="F177" s="187" t="s">
        <v>679</v>
      </c>
      <c r="G177" s="174"/>
      <c r="H177" s="174"/>
      <c r="I177" s="177"/>
      <c r="J177" s="188">
        <f>BK177</f>
        <v>0</v>
      </c>
      <c r="K177" s="174"/>
      <c r="L177" s="179"/>
      <c r="M177" s="180"/>
      <c r="N177" s="181"/>
      <c r="O177" s="181"/>
      <c r="P177" s="182">
        <f>SUM(P178:P191)</f>
        <v>0</v>
      </c>
      <c r="Q177" s="181"/>
      <c r="R177" s="182">
        <f>SUM(R178:R191)</f>
        <v>3.4969684</v>
      </c>
      <c r="S177" s="181"/>
      <c r="T177" s="183">
        <f>SUM(T178:T191)</f>
        <v>0</v>
      </c>
      <c r="AR177" s="184" t="s">
        <v>83</v>
      </c>
      <c r="AT177" s="185" t="s">
        <v>74</v>
      </c>
      <c r="AU177" s="185" t="s">
        <v>83</v>
      </c>
      <c r="AY177" s="184" t="s">
        <v>139</v>
      </c>
      <c r="BK177" s="186">
        <f>SUM(BK178:BK191)</f>
        <v>0</v>
      </c>
    </row>
    <row r="178" spans="2:65" s="1" customFormat="1" ht="25.5" customHeight="1">
      <c r="B178" s="38"/>
      <c r="C178" s="189" t="s">
        <v>435</v>
      </c>
      <c r="D178" s="189" t="s">
        <v>142</v>
      </c>
      <c r="E178" s="190" t="s">
        <v>680</v>
      </c>
      <c r="F178" s="191" t="s">
        <v>681</v>
      </c>
      <c r="G178" s="192" t="s">
        <v>266</v>
      </c>
      <c r="H178" s="193">
        <v>12.63</v>
      </c>
      <c r="I178" s="194"/>
      <c r="J178" s="195">
        <f>ROUND(I178*H178,2)</f>
        <v>0</v>
      </c>
      <c r="K178" s="191" t="s">
        <v>190</v>
      </c>
      <c r="L178" s="58"/>
      <c r="M178" s="196" t="s">
        <v>21</v>
      </c>
      <c r="N178" s="197" t="s">
        <v>46</v>
      </c>
      <c r="O178" s="39"/>
      <c r="P178" s="198">
        <f>O178*H178</f>
        <v>0</v>
      </c>
      <c r="Q178" s="198">
        <v>0.017</v>
      </c>
      <c r="R178" s="198">
        <f>Q178*H178</f>
        <v>0.21471000000000004</v>
      </c>
      <c r="S178" s="198">
        <v>0</v>
      </c>
      <c r="T178" s="199">
        <f>S178*H178</f>
        <v>0</v>
      </c>
      <c r="AR178" s="21" t="s">
        <v>158</v>
      </c>
      <c r="AT178" s="21" t="s">
        <v>142</v>
      </c>
      <c r="AU178" s="21" t="s">
        <v>85</v>
      </c>
      <c r="AY178" s="21" t="s">
        <v>139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21" t="s">
        <v>83</v>
      </c>
      <c r="BK178" s="200">
        <f>ROUND(I178*H178,2)</f>
        <v>0</v>
      </c>
      <c r="BL178" s="21" t="s">
        <v>158</v>
      </c>
      <c r="BM178" s="21" t="s">
        <v>682</v>
      </c>
    </row>
    <row r="179" spans="2:47" s="1" customFormat="1" ht="27">
      <c r="B179" s="38"/>
      <c r="C179" s="60"/>
      <c r="D179" s="205" t="s">
        <v>276</v>
      </c>
      <c r="E179" s="60"/>
      <c r="F179" s="206" t="s">
        <v>683</v>
      </c>
      <c r="G179" s="60"/>
      <c r="H179" s="60"/>
      <c r="I179" s="160"/>
      <c r="J179" s="60"/>
      <c r="K179" s="60"/>
      <c r="L179" s="58"/>
      <c r="M179" s="207"/>
      <c r="N179" s="39"/>
      <c r="O179" s="39"/>
      <c r="P179" s="39"/>
      <c r="Q179" s="39"/>
      <c r="R179" s="39"/>
      <c r="S179" s="39"/>
      <c r="T179" s="75"/>
      <c r="AT179" s="21" t="s">
        <v>276</v>
      </c>
      <c r="AU179" s="21" t="s">
        <v>85</v>
      </c>
    </row>
    <row r="180" spans="2:65" s="1" customFormat="1" ht="25.5" customHeight="1">
      <c r="B180" s="38"/>
      <c r="C180" s="189" t="s">
        <v>441</v>
      </c>
      <c r="D180" s="189" t="s">
        <v>142</v>
      </c>
      <c r="E180" s="190" t="s">
        <v>684</v>
      </c>
      <c r="F180" s="191" t="s">
        <v>685</v>
      </c>
      <c r="G180" s="192" t="s">
        <v>266</v>
      </c>
      <c r="H180" s="193">
        <v>115.08</v>
      </c>
      <c r="I180" s="194"/>
      <c r="J180" s="195">
        <f>ROUND(I180*H180,2)</f>
        <v>0</v>
      </c>
      <c r="K180" s="191" t="s">
        <v>190</v>
      </c>
      <c r="L180" s="58"/>
      <c r="M180" s="196" t="s">
        <v>21</v>
      </c>
      <c r="N180" s="197" t="s">
        <v>46</v>
      </c>
      <c r="O180" s="39"/>
      <c r="P180" s="198">
        <f>O180*H180</f>
        <v>0</v>
      </c>
      <c r="Q180" s="198">
        <v>0.017</v>
      </c>
      <c r="R180" s="198">
        <f>Q180*H180</f>
        <v>1.95636</v>
      </c>
      <c r="S180" s="198">
        <v>0</v>
      </c>
      <c r="T180" s="199">
        <f>S180*H180</f>
        <v>0</v>
      </c>
      <c r="AR180" s="21" t="s">
        <v>158</v>
      </c>
      <c r="AT180" s="21" t="s">
        <v>142</v>
      </c>
      <c r="AU180" s="21" t="s">
        <v>85</v>
      </c>
      <c r="AY180" s="21" t="s">
        <v>139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21" t="s">
        <v>83</v>
      </c>
      <c r="BK180" s="200">
        <f>ROUND(I180*H180,2)</f>
        <v>0</v>
      </c>
      <c r="BL180" s="21" t="s">
        <v>158</v>
      </c>
      <c r="BM180" s="21" t="s">
        <v>686</v>
      </c>
    </row>
    <row r="181" spans="2:47" s="1" customFormat="1" ht="27">
      <c r="B181" s="38"/>
      <c r="C181" s="60"/>
      <c r="D181" s="205" t="s">
        <v>276</v>
      </c>
      <c r="E181" s="60"/>
      <c r="F181" s="206" t="s">
        <v>683</v>
      </c>
      <c r="G181" s="60"/>
      <c r="H181" s="60"/>
      <c r="I181" s="160"/>
      <c r="J181" s="60"/>
      <c r="K181" s="60"/>
      <c r="L181" s="58"/>
      <c r="M181" s="207"/>
      <c r="N181" s="39"/>
      <c r="O181" s="39"/>
      <c r="P181" s="39"/>
      <c r="Q181" s="39"/>
      <c r="R181" s="39"/>
      <c r="S181" s="39"/>
      <c r="T181" s="75"/>
      <c r="AT181" s="21" t="s">
        <v>276</v>
      </c>
      <c r="AU181" s="21" t="s">
        <v>85</v>
      </c>
    </row>
    <row r="182" spans="2:65" s="1" customFormat="1" ht="25.5" customHeight="1">
      <c r="B182" s="38"/>
      <c r="C182" s="189" t="s">
        <v>445</v>
      </c>
      <c r="D182" s="189" t="s">
        <v>142</v>
      </c>
      <c r="E182" s="190" t="s">
        <v>687</v>
      </c>
      <c r="F182" s="191" t="s">
        <v>688</v>
      </c>
      <c r="G182" s="192" t="s">
        <v>266</v>
      </c>
      <c r="H182" s="193">
        <v>10</v>
      </c>
      <c r="I182" s="194"/>
      <c r="J182" s="195">
        <f>ROUND(I182*H182,2)</f>
        <v>0</v>
      </c>
      <c r="K182" s="191" t="s">
        <v>190</v>
      </c>
      <c r="L182" s="58"/>
      <c r="M182" s="196" t="s">
        <v>21</v>
      </c>
      <c r="N182" s="197" t="s">
        <v>46</v>
      </c>
      <c r="O182" s="39"/>
      <c r="P182" s="198">
        <f>O182*H182</f>
        <v>0</v>
      </c>
      <c r="Q182" s="198">
        <v>0.00489</v>
      </c>
      <c r="R182" s="198">
        <f>Q182*H182</f>
        <v>0.0489</v>
      </c>
      <c r="S182" s="198">
        <v>0</v>
      </c>
      <c r="T182" s="199">
        <f>S182*H182</f>
        <v>0</v>
      </c>
      <c r="AR182" s="21" t="s">
        <v>158</v>
      </c>
      <c r="AT182" s="21" t="s">
        <v>142</v>
      </c>
      <c r="AU182" s="21" t="s">
        <v>85</v>
      </c>
      <c r="AY182" s="21" t="s">
        <v>139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21" t="s">
        <v>83</v>
      </c>
      <c r="BK182" s="200">
        <f>ROUND(I182*H182,2)</f>
        <v>0</v>
      </c>
      <c r="BL182" s="21" t="s">
        <v>158</v>
      </c>
      <c r="BM182" s="21" t="s">
        <v>689</v>
      </c>
    </row>
    <row r="183" spans="2:47" s="1" customFormat="1" ht="27">
      <c r="B183" s="38"/>
      <c r="C183" s="60"/>
      <c r="D183" s="205" t="s">
        <v>276</v>
      </c>
      <c r="E183" s="60"/>
      <c r="F183" s="206" t="s">
        <v>690</v>
      </c>
      <c r="G183" s="60"/>
      <c r="H183" s="60"/>
      <c r="I183" s="160"/>
      <c r="J183" s="60"/>
      <c r="K183" s="60"/>
      <c r="L183" s="58"/>
      <c r="M183" s="207"/>
      <c r="N183" s="39"/>
      <c r="O183" s="39"/>
      <c r="P183" s="39"/>
      <c r="Q183" s="39"/>
      <c r="R183" s="39"/>
      <c r="S183" s="39"/>
      <c r="T183" s="75"/>
      <c r="AT183" s="21" t="s">
        <v>276</v>
      </c>
      <c r="AU183" s="21" t="s">
        <v>85</v>
      </c>
    </row>
    <row r="184" spans="2:65" s="1" customFormat="1" ht="16.5" customHeight="1">
      <c r="B184" s="38"/>
      <c r="C184" s="189" t="s">
        <v>449</v>
      </c>
      <c r="D184" s="189" t="s">
        <v>142</v>
      </c>
      <c r="E184" s="190" t="s">
        <v>691</v>
      </c>
      <c r="F184" s="191" t="s">
        <v>692</v>
      </c>
      <c r="G184" s="192" t="s">
        <v>266</v>
      </c>
      <c r="H184" s="193">
        <v>40.22</v>
      </c>
      <c r="I184" s="194"/>
      <c r="J184" s="195">
        <f>ROUND(I184*H184,2)</f>
        <v>0</v>
      </c>
      <c r="K184" s="191" t="s">
        <v>190</v>
      </c>
      <c r="L184" s="58"/>
      <c r="M184" s="196" t="s">
        <v>21</v>
      </c>
      <c r="N184" s="197" t="s">
        <v>46</v>
      </c>
      <c r="O184" s="39"/>
      <c r="P184" s="198">
        <f>O184*H184</f>
        <v>0</v>
      </c>
      <c r="Q184" s="198">
        <v>0.00494</v>
      </c>
      <c r="R184" s="198">
        <f>Q184*H184</f>
        <v>0.1986868</v>
      </c>
      <c r="S184" s="198">
        <v>0</v>
      </c>
      <c r="T184" s="199">
        <f>S184*H184</f>
        <v>0</v>
      </c>
      <c r="AR184" s="21" t="s">
        <v>158</v>
      </c>
      <c r="AT184" s="21" t="s">
        <v>142</v>
      </c>
      <c r="AU184" s="21" t="s">
        <v>85</v>
      </c>
      <c r="AY184" s="21" t="s">
        <v>139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21" t="s">
        <v>83</v>
      </c>
      <c r="BK184" s="200">
        <f>ROUND(I184*H184,2)</f>
        <v>0</v>
      </c>
      <c r="BL184" s="21" t="s">
        <v>158</v>
      </c>
      <c r="BM184" s="21" t="s">
        <v>693</v>
      </c>
    </row>
    <row r="185" spans="2:47" s="1" customFormat="1" ht="40.5">
      <c r="B185" s="38"/>
      <c r="C185" s="60"/>
      <c r="D185" s="205" t="s">
        <v>276</v>
      </c>
      <c r="E185" s="60"/>
      <c r="F185" s="206" t="s">
        <v>694</v>
      </c>
      <c r="G185" s="60"/>
      <c r="H185" s="60"/>
      <c r="I185" s="160"/>
      <c r="J185" s="60"/>
      <c r="K185" s="60"/>
      <c r="L185" s="58"/>
      <c r="M185" s="207"/>
      <c r="N185" s="39"/>
      <c r="O185" s="39"/>
      <c r="P185" s="39"/>
      <c r="Q185" s="39"/>
      <c r="R185" s="39"/>
      <c r="S185" s="39"/>
      <c r="T185" s="75"/>
      <c r="AT185" s="21" t="s">
        <v>276</v>
      </c>
      <c r="AU185" s="21" t="s">
        <v>85</v>
      </c>
    </row>
    <row r="186" spans="2:65" s="1" customFormat="1" ht="16.5" customHeight="1">
      <c r="B186" s="38"/>
      <c r="C186" s="189" t="s">
        <v>453</v>
      </c>
      <c r="D186" s="189" t="s">
        <v>142</v>
      </c>
      <c r="E186" s="190" t="s">
        <v>695</v>
      </c>
      <c r="F186" s="191" t="s">
        <v>696</v>
      </c>
      <c r="G186" s="192" t="s">
        <v>266</v>
      </c>
      <c r="H186" s="193">
        <v>40.22</v>
      </c>
      <c r="I186" s="194"/>
      <c r="J186" s="195">
        <f>ROUND(I186*H186,2)</f>
        <v>0</v>
      </c>
      <c r="K186" s="191" t="s">
        <v>190</v>
      </c>
      <c r="L186" s="58"/>
      <c r="M186" s="196" t="s">
        <v>21</v>
      </c>
      <c r="N186" s="197" t="s">
        <v>46</v>
      </c>
      <c r="O186" s="39"/>
      <c r="P186" s="198">
        <f>O186*H186</f>
        <v>0</v>
      </c>
      <c r="Q186" s="198">
        <v>0.01838</v>
      </c>
      <c r="R186" s="198">
        <f>Q186*H186</f>
        <v>0.7392436</v>
      </c>
      <c r="S186" s="198">
        <v>0</v>
      </c>
      <c r="T186" s="199">
        <f>S186*H186</f>
        <v>0</v>
      </c>
      <c r="AR186" s="21" t="s">
        <v>158</v>
      </c>
      <c r="AT186" s="21" t="s">
        <v>142</v>
      </c>
      <c r="AU186" s="21" t="s">
        <v>85</v>
      </c>
      <c r="AY186" s="21" t="s">
        <v>139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21" t="s">
        <v>83</v>
      </c>
      <c r="BK186" s="200">
        <f>ROUND(I186*H186,2)</f>
        <v>0</v>
      </c>
      <c r="BL186" s="21" t="s">
        <v>158</v>
      </c>
      <c r="BM186" s="21" t="s">
        <v>697</v>
      </c>
    </row>
    <row r="187" spans="2:47" s="1" customFormat="1" ht="81">
      <c r="B187" s="38"/>
      <c r="C187" s="60"/>
      <c r="D187" s="205" t="s">
        <v>276</v>
      </c>
      <c r="E187" s="60"/>
      <c r="F187" s="206" t="s">
        <v>698</v>
      </c>
      <c r="G187" s="60"/>
      <c r="H187" s="60"/>
      <c r="I187" s="160"/>
      <c r="J187" s="60"/>
      <c r="K187" s="60"/>
      <c r="L187" s="58"/>
      <c r="M187" s="207"/>
      <c r="N187" s="39"/>
      <c r="O187" s="39"/>
      <c r="P187" s="39"/>
      <c r="Q187" s="39"/>
      <c r="R187" s="39"/>
      <c r="S187" s="39"/>
      <c r="T187" s="75"/>
      <c r="AT187" s="21" t="s">
        <v>276</v>
      </c>
      <c r="AU187" s="21" t="s">
        <v>85</v>
      </c>
    </row>
    <row r="188" spans="2:65" s="1" customFormat="1" ht="25.5" customHeight="1">
      <c r="B188" s="38"/>
      <c r="C188" s="189" t="s">
        <v>457</v>
      </c>
      <c r="D188" s="189" t="s">
        <v>142</v>
      </c>
      <c r="E188" s="190" t="s">
        <v>699</v>
      </c>
      <c r="F188" s="191" t="s">
        <v>700</v>
      </c>
      <c r="G188" s="192" t="s">
        <v>266</v>
      </c>
      <c r="H188" s="193">
        <v>40.22</v>
      </c>
      <c r="I188" s="194"/>
      <c r="J188" s="195">
        <f>ROUND(I188*H188,2)</f>
        <v>0</v>
      </c>
      <c r="K188" s="191" t="s">
        <v>190</v>
      </c>
      <c r="L188" s="58"/>
      <c r="M188" s="196" t="s">
        <v>21</v>
      </c>
      <c r="N188" s="197" t="s">
        <v>46</v>
      </c>
      <c r="O188" s="39"/>
      <c r="P188" s="198">
        <f>O188*H188</f>
        <v>0</v>
      </c>
      <c r="Q188" s="198">
        <v>0.0079</v>
      </c>
      <c r="R188" s="198">
        <f>Q188*H188</f>
        <v>0.317738</v>
      </c>
      <c r="S188" s="198">
        <v>0</v>
      </c>
      <c r="T188" s="199">
        <f>S188*H188</f>
        <v>0</v>
      </c>
      <c r="AR188" s="21" t="s">
        <v>158</v>
      </c>
      <c r="AT188" s="21" t="s">
        <v>142</v>
      </c>
      <c r="AU188" s="21" t="s">
        <v>85</v>
      </c>
      <c r="AY188" s="21" t="s">
        <v>139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21" t="s">
        <v>83</v>
      </c>
      <c r="BK188" s="200">
        <f>ROUND(I188*H188,2)</f>
        <v>0</v>
      </c>
      <c r="BL188" s="21" t="s">
        <v>158</v>
      </c>
      <c r="BM188" s="21" t="s">
        <v>701</v>
      </c>
    </row>
    <row r="189" spans="2:47" s="1" customFormat="1" ht="40.5">
      <c r="B189" s="38"/>
      <c r="C189" s="60"/>
      <c r="D189" s="205" t="s">
        <v>276</v>
      </c>
      <c r="E189" s="60"/>
      <c r="F189" s="206" t="s">
        <v>702</v>
      </c>
      <c r="G189" s="60"/>
      <c r="H189" s="60"/>
      <c r="I189" s="160"/>
      <c r="J189" s="60"/>
      <c r="K189" s="60"/>
      <c r="L189" s="58"/>
      <c r="M189" s="207"/>
      <c r="N189" s="39"/>
      <c r="O189" s="39"/>
      <c r="P189" s="39"/>
      <c r="Q189" s="39"/>
      <c r="R189" s="39"/>
      <c r="S189" s="39"/>
      <c r="T189" s="75"/>
      <c r="AT189" s="21" t="s">
        <v>276</v>
      </c>
      <c r="AU189" s="21" t="s">
        <v>85</v>
      </c>
    </row>
    <row r="190" spans="2:65" s="1" customFormat="1" ht="16.5" customHeight="1">
      <c r="B190" s="38"/>
      <c r="C190" s="189" t="s">
        <v>461</v>
      </c>
      <c r="D190" s="189" t="s">
        <v>142</v>
      </c>
      <c r="E190" s="190" t="s">
        <v>703</v>
      </c>
      <c r="F190" s="191" t="s">
        <v>704</v>
      </c>
      <c r="G190" s="192" t="s">
        <v>335</v>
      </c>
      <c r="H190" s="193">
        <v>14.22</v>
      </c>
      <c r="I190" s="194"/>
      <c r="J190" s="195">
        <f>ROUND(I190*H190,2)</f>
        <v>0</v>
      </c>
      <c r="K190" s="191" t="s">
        <v>190</v>
      </c>
      <c r="L190" s="58"/>
      <c r="M190" s="196" t="s">
        <v>21</v>
      </c>
      <c r="N190" s="197" t="s">
        <v>46</v>
      </c>
      <c r="O190" s="39"/>
      <c r="P190" s="198">
        <f>O190*H190</f>
        <v>0</v>
      </c>
      <c r="Q190" s="198">
        <v>0.0015</v>
      </c>
      <c r="R190" s="198">
        <f>Q190*H190</f>
        <v>0.021330000000000002</v>
      </c>
      <c r="S190" s="198">
        <v>0</v>
      </c>
      <c r="T190" s="199">
        <f>S190*H190</f>
        <v>0</v>
      </c>
      <c r="AR190" s="21" t="s">
        <v>158</v>
      </c>
      <c r="AT190" s="21" t="s">
        <v>142</v>
      </c>
      <c r="AU190" s="21" t="s">
        <v>85</v>
      </c>
      <c r="AY190" s="21" t="s">
        <v>139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21" t="s">
        <v>83</v>
      </c>
      <c r="BK190" s="200">
        <f>ROUND(I190*H190,2)</f>
        <v>0</v>
      </c>
      <c r="BL190" s="21" t="s">
        <v>158</v>
      </c>
      <c r="BM190" s="21" t="s">
        <v>705</v>
      </c>
    </row>
    <row r="191" spans="2:47" s="1" customFormat="1" ht="27">
      <c r="B191" s="38"/>
      <c r="C191" s="60"/>
      <c r="D191" s="205" t="s">
        <v>276</v>
      </c>
      <c r="E191" s="60"/>
      <c r="F191" s="206" t="s">
        <v>706</v>
      </c>
      <c r="G191" s="60"/>
      <c r="H191" s="60"/>
      <c r="I191" s="160"/>
      <c r="J191" s="60"/>
      <c r="K191" s="60"/>
      <c r="L191" s="58"/>
      <c r="M191" s="207"/>
      <c r="N191" s="39"/>
      <c r="O191" s="39"/>
      <c r="P191" s="39"/>
      <c r="Q191" s="39"/>
      <c r="R191" s="39"/>
      <c r="S191" s="39"/>
      <c r="T191" s="75"/>
      <c r="AT191" s="21" t="s">
        <v>276</v>
      </c>
      <c r="AU191" s="21" t="s">
        <v>85</v>
      </c>
    </row>
    <row r="192" spans="2:63" s="10" customFormat="1" ht="29.85" customHeight="1">
      <c r="B192" s="173"/>
      <c r="C192" s="174"/>
      <c r="D192" s="175" t="s">
        <v>74</v>
      </c>
      <c r="E192" s="187" t="s">
        <v>707</v>
      </c>
      <c r="F192" s="187" t="s">
        <v>708</v>
      </c>
      <c r="G192" s="174"/>
      <c r="H192" s="174"/>
      <c r="I192" s="177"/>
      <c r="J192" s="188">
        <f>BK192</f>
        <v>0</v>
      </c>
      <c r="K192" s="174"/>
      <c r="L192" s="179"/>
      <c r="M192" s="180"/>
      <c r="N192" s="181"/>
      <c r="O192" s="181"/>
      <c r="P192" s="182">
        <f>SUM(P193:P196)</f>
        <v>0</v>
      </c>
      <c r="Q192" s="181"/>
      <c r="R192" s="182">
        <f>SUM(R193:R196)</f>
        <v>0.3813246</v>
      </c>
      <c r="S192" s="181"/>
      <c r="T192" s="183">
        <f>SUM(T193:T196)</f>
        <v>0</v>
      </c>
      <c r="AR192" s="184" t="s">
        <v>83</v>
      </c>
      <c r="AT192" s="185" t="s">
        <v>74</v>
      </c>
      <c r="AU192" s="185" t="s">
        <v>83</v>
      </c>
      <c r="AY192" s="184" t="s">
        <v>139</v>
      </c>
      <c r="BK192" s="186">
        <f>SUM(BK193:BK196)</f>
        <v>0</v>
      </c>
    </row>
    <row r="193" spans="2:65" s="1" customFormat="1" ht="16.5" customHeight="1">
      <c r="B193" s="38"/>
      <c r="C193" s="189" t="s">
        <v>467</v>
      </c>
      <c r="D193" s="189" t="s">
        <v>142</v>
      </c>
      <c r="E193" s="190" t="s">
        <v>709</v>
      </c>
      <c r="F193" s="191" t="s">
        <v>710</v>
      </c>
      <c r="G193" s="192" t="s">
        <v>266</v>
      </c>
      <c r="H193" s="193">
        <v>7.38</v>
      </c>
      <c r="I193" s="194"/>
      <c r="J193" s="195">
        <f>ROUND(I193*H193,2)</f>
        <v>0</v>
      </c>
      <c r="K193" s="191" t="s">
        <v>190</v>
      </c>
      <c r="L193" s="58"/>
      <c r="M193" s="196" t="s">
        <v>21</v>
      </c>
      <c r="N193" s="197" t="s">
        <v>46</v>
      </c>
      <c r="O193" s="39"/>
      <c r="P193" s="198">
        <f>O193*H193</f>
        <v>0</v>
      </c>
      <c r="Q193" s="198">
        <v>0.00494</v>
      </c>
      <c r="R193" s="198">
        <f>Q193*H193</f>
        <v>0.0364572</v>
      </c>
      <c r="S193" s="198">
        <v>0</v>
      </c>
      <c r="T193" s="199">
        <f>S193*H193</f>
        <v>0</v>
      </c>
      <c r="AR193" s="21" t="s">
        <v>158</v>
      </c>
      <c r="AT193" s="21" t="s">
        <v>142</v>
      </c>
      <c r="AU193" s="21" t="s">
        <v>85</v>
      </c>
      <c r="AY193" s="21" t="s">
        <v>139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21" t="s">
        <v>83</v>
      </c>
      <c r="BK193" s="200">
        <f>ROUND(I193*H193,2)</f>
        <v>0</v>
      </c>
      <c r="BL193" s="21" t="s">
        <v>158</v>
      </c>
      <c r="BM193" s="21" t="s">
        <v>711</v>
      </c>
    </row>
    <row r="194" spans="2:65" s="1" customFormat="1" ht="25.5" customHeight="1">
      <c r="B194" s="38"/>
      <c r="C194" s="189" t="s">
        <v>475</v>
      </c>
      <c r="D194" s="189" t="s">
        <v>142</v>
      </c>
      <c r="E194" s="190" t="s">
        <v>712</v>
      </c>
      <c r="F194" s="191" t="s">
        <v>713</v>
      </c>
      <c r="G194" s="192" t="s">
        <v>266</v>
      </c>
      <c r="H194" s="193">
        <v>7.38</v>
      </c>
      <c r="I194" s="194"/>
      <c r="J194" s="195">
        <f>ROUND(I194*H194,2)</f>
        <v>0</v>
      </c>
      <c r="K194" s="191" t="s">
        <v>190</v>
      </c>
      <c r="L194" s="58"/>
      <c r="M194" s="196" t="s">
        <v>21</v>
      </c>
      <c r="N194" s="197" t="s">
        <v>46</v>
      </c>
      <c r="O194" s="39"/>
      <c r="P194" s="198">
        <f>O194*H194</f>
        <v>0</v>
      </c>
      <c r="Q194" s="198">
        <v>0.02363</v>
      </c>
      <c r="R194" s="198">
        <f>Q194*H194</f>
        <v>0.1743894</v>
      </c>
      <c r="S194" s="198">
        <v>0</v>
      </c>
      <c r="T194" s="199">
        <f>S194*H194</f>
        <v>0</v>
      </c>
      <c r="AR194" s="21" t="s">
        <v>158</v>
      </c>
      <c r="AT194" s="21" t="s">
        <v>142</v>
      </c>
      <c r="AU194" s="21" t="s">
        <v>85</v>
      </c>
      <c r="AY194" s="21" t="s">
        <v>139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21" t="s">
        <v>83</v>
      </c>
      <c r="BK194" s="200">
        <f>ROUND(I194*H194,2)</f>
        <v>0</v>
      </c>
      <c r="BL194" s="21" t="s">
        <v>158</v>
      </c>
      <c r="BM194" s="21" t="s">
        <v>714</v>
      </c>
    </row>
    <row r="195" spans="2:65" s="1" customFormat="1" ht="25.5" customHeight="1">
      <c r="B195" s="38"/>
      <c r="C195" s="189" t="s">
        <v>480</v>
      </c>
      <c r="D195" s="189" t="s">
        <v>142</v>
      </c>
      <c r="E195" s="190" t="s">
        <v>715</v>
      </c>
      <c r="F195" s="191" t="s">
        <v>716</v>
      </c>
      <c r="G195" s="192" t="s">
        <v>266</v>
      </c>
      <c r="H195" s="193">
        <v>7.38</v>
      </c>
      <c r="I195" s="194"/>
      <c r="J195" s="195">
        <f>ROUND(I195*H195,2)</f>
        <v>0</v>
      </c>
      <c r="K195" s="191" t="s">
        <v>190</v>
      </c>
      <c r="L195" s="58"/>
      <c r="M195" s="196" t="s">
        <v>21</v>
      </c>
      <c r="N195" s="197" t="s">
        <v>46</v>
      </c>
      <c r="O195" s="39"/>
      <c r="P195" s="198">
        <f>O195*H195</f>
        <v>0</v>
      </c>
      <c r="Q195" s="198">
        <v>0.0231</v>
      </c>
      <c r="R195" s="198">
        <f>Q195*H195</f>
        <v>0.170478</v>
      </c>
      <c r="S195" s="198">
        <v>0</v>
      </c>
      <c r="T195" s="199">
        <f>S195*H195</f>
        <v>0</v>
      </c>
      <c r="AR195" s="21" t="s">
        <v>158</v>
      </c>
      <c r="AT195" s="21" t="s">
        <v>142</v>
      </c>
      <c r="AU195" s="21" t="s">
        <v>85</v>
      </c>
      <c r="AY195" s="21" t="s">
        <v>139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21" t="s">
        <v>83</v>
      </c>
      <c r="BK195" s="200">
        <f>ROUND(I195*H195,2)</f>
        <v>0</v>
      </c>
      <c r="BL195" s="21" t="s">
        <v>158</v>
      </c>
      <c r="BM195" s="21" t="s">
        <v>717</v>
      </c>
    </row>
    <row r="196" spans="2:47" s="1" customFormat="1" ht="27">
      <c r="B196" s="38"/>
      <c r="C196" s="60"/>
      <c r="D196" s="205" t="s">
        <v>276</v>
      </c>
      <c r="E196" s="60"/>
      <c r="F196" s="206" t="s">
        <v>718</v>
      </c>
      <c r="G196" s="60"/>
      <c r="H196" s="60"/>
      <c r="I196" s="160"/>
      <c r="J196" s="60"/>
      <c r="K196" s="60"/>
      <c r="L196" s="58"/>
      <c r="M196" s="207"/>
      <c r="N196" s="39"/>
      <c r="O196" s="39"/>
      <c r="P196" s="39"/>
      <c r="Q196" s="39"/>
      <c r="R196" s="39"/>
      <c r="S196" s="39"/>
      <c r="T196" s="75"/>
      <c r="AT196" s="21" t="s">
        <v>276</v>
      </c>
      <c r="AU196" s="21" t="s">
        <v>85</v>
      </c>
    </row>
    <row r="197" spans="2:63" s="10" customFormat="1" ht="29.85" customHeight="1">
      <c r="B197" s="173"/>
      <c r="C197" s="174"/>
      <c r="D197" s="175" t="s">
        <v>74</v>
      </c>
      <c r="E197" s="187" t="s">
        <v>719</v>
      </c>
      <c r="F197" s="187" t="s">
        <v>720</v>
      </c>
      <c r="G197" s="174"/>
      <c r="H197" s="174"/>
      <c r="I197" s="177"/>
      <c r="J197" s="188">
        <f>BK197</f>
        <v>0</v>
      </c>
      <c r="K197" s="174"/>
      <c r="L197" s="179"/>
      <c r="M197" s="180"/>
      <c r="N197" s="181"/>
      <c r="O197" s="181"/>
      <c r="P197" s="182">
        <f>SUM(P198:P201)</f>
        <v>0</v>
      </c>
      <c r="Q197" s="181"/>
      <c r="R197" s="182">
        <f>SUM(R198:R201)</f>
        <v>0.30289999999999995</v>
      </c>
      <c r="S197" s="181"/>
      <c r="T197" s="183">
        <f>SUM(T198:T201)</f>
        <v>0</v>
      </c>
      <c r="AR197" s="184" t="s">
        <v>83</v>
      </c>
      <c r="AT197" s="185" t="s">
        <v>74</v>
      </c>
      <c r="AU197" s="185" t="s">
        <v>83</v>
      </c>
      <c r="AY197" s="184" t="s">
        <v>139</v>
      </c>
      <c r="BK197" s="186">
        <f>SUM(BK198:BK201)</f>
        <v>0</v>
      </c>
    </row>
    <row r="198" spans="2:65" s="1" customFormat="1" ht="16.5" customHeight="1">
      <c r="B198" s="38"/>
      <c r="C198" s="189" t="s">
        <v>485</v>
      </c>
      <c r="D198" s="189" t="s">
        <v>142</v>
      </c>
      <c r="E198" s="190" t="s">
        <v>721</v>
      </c>
      <c r="F198" s="191" t="s">
        <v>722</v>
      </c>
      <c r="G198" s="192" t="s">
        <v>328</v>
      </c>
      <c r="H198" s="193">
        <v>5</v>
      </c>
      <c r="I198" s="194"/>
      <c r="J198" s="195">
        <f>ROUND(I198*H198,2)</f>
        <v>0</v>
      </c>
      <c r="K198" s="191" t="s">
        <v>190</v>
      </c>
      <c r="L198" s="58"/>
      <c r="M198" s="196" t="s">
        <v>21</v>
      </c>
      <c r="N198" s="197" t="s">
        <v>46</v>
      </c>
      <c r="O198" s="39"/>
      <c r="P198" s="198">
        <f>O198*H198</f>
        <v>0</v>
      </c>
      <c r="Q198" s="198">
        <v>0.04684</v>
      </c>
      <c r="R198" s="198">
        <f>Q198*H198</f>
        <v>0.2342</v>
      </c>
      <c r="S198" s="198">
        <v>0</v>
      </c>
      <c r="T198" s="199">
        <f>S198*H198</f>
        <v>0</v>
      </c>
      <c r="AR198" s="21" t="s">
        <v>158</v>
      </c>
      <c r="AT198" s="21" t="s">
        <v>142</v>
      </c>
      <c r="AU198" s="21" t="s">
        <v>85</v>
      </c>
      <c r="AY198" s="21" t="s">
        <v>139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1" t="s">
        <v>83</v>
      </c>
      <c r="BK198" s="200">
        <f>ROUND(I198*H198,2)</f>
        <v>0</v>
      </c>
      <c r="BL198" s="21" t="s">
        <v>158</v>
      </c>
      <c r="BM198" s="21" t="s">
        <v>723</v>
      </c>
    </row>
    <row r="199" spans="2:65" s="1" customFormat="1" ht="16.5" customHeight="1">
      <c r="B199" s="38"/>
      <c r="C199" s="220" t="s">
        <v>490</v>
      </c>
      <c r="D199" s="220" t="s">
        <v>577</v>
      </c>
      <c r="E199" s="221" t="s">
        <v>724</v>
      </c>
      <c r="F199" s="222" t="s">
        <v>725</v>
      </c>
      <c r="G199" s="223" t="s">
        <v>328</v>
      </c>
      <c r="H199" s="224">
        <v>3</v>
      </c>
      <c r="I199" s="225"/>
      <c r="J199" s="226">
        <f>ROUND(I199*H199,2)</f>
        <v>0</v>
      </c>
      <c r="K199" s="222" t="s">
        <v>21</v>
      </c>
      <c r="L199" s="227"/>
      <c r="M199" s="228" t="s">
        <v>21</v>
      </c>
      <c r="N199" s="229" t="s">
        <v>46</v>
      </c>
      <c r="O199" s="39"/>
      <c r="P199" s="198">
        <f>O199*H199</f>
        <v>0</v>
      </c>
      <c r="Q199" s="198">
        <v>0.0137</v>
      </c>
      <c r="R199" s="198">
        <f>Q199*H199</f>
        <v>0.0411</v>
      </c>
      <c r="S199" s="198">
        <v>0</v>
      </c>
      <c r="T199" s="199">
        <f>S199*H199</f>
        <v>0</v>
      </c>
      <c r="AR199" s="21" t="s">
        <v>173</v>
      </c>
      <c r="AT199" s="21" t="s">
        <v>577</v>
      </c>
      <c r="AU199" s="21" t="s">
        <v>85</v>
      </c>
      <c r="AY199" s="21" t="s">
        <v>139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21" t="s">
        <v>83</v>
      </c>
      <c r="BK199" s="200">
        <f>ROUND(I199*H199,2)</f>
        <v>0</v>
      </c>
      <c r="BL199" s="21" t="s">
        <v>158</v>
      </c>
      <c r="BM199" s="21" t="s">
        <v>726</v>
      </c>
    </row>
    <row r="200" spans="2:65" s="1" customFormat="1" ht="16.5" customHeight="1">
      <c r="B200" s="38"/>
      <c r="C200" s="220" t="s">
        <v>498</v>
      </c>
      <c r="D200" s="220" t="s">
        <v>577</v>
      </c>
      <c r="E200" s="221" t="s">
        <v>727</v>
      </c>
      <c r="F200" s="222" t="s">
        <v>728</v>
      </c>
      <c r="G200" s="223" t="s">
        <v>328</v>
      </c>
      <c r="H200" s="224">
        <v>1</v>
      </c>
      <c r="I200" s="225"/>
      <c r="J200" s="226">
        <f>ROUND(I200*H200,2)</f>
        <v>0</v>
      </c>
      <c r="K200" s="222" t="s">
        <v>21</v>
      </c>
      <c r="L200" s="227"/>
      <c r="M200" s="228" t="s">
        <v>21</v>
      </c>
      <c r="N200" s="229" t="s">
        <v>46</v>
      </c>
      <c r="O200" s="39"/>
      <c r="P200" s="198">
        <f>O200*H200</f>
        <v>0</v>
      </c>
      <c r="Q200" s="198">
        <v>0.0138</v>
      </c>
      <c r="R200" s="198">
        <f>Q200*H200</f>
        <v>0.0138</v>
      </c>
      <c r="S200" s="198">
        <v>0</v>
      </c>
      <c r="T200" s="199">
        <f>S200*H200</f>
        <v>0</v>
      </c>
      <c r="AR200" s="21" t="s">
        <v>173</v>
      </c>
      <c r="AT200" s="21" t="s">
        <v>577</v>
      </c>
      <c r="AU200" s="21" t="s">
        <v>85</v>
      </c>
      <c r="AY200" s="21" t="s">
        <v>139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21" t="s">
        <v>83</v>
      </c>
      <c r="BK200" s="200">
        <f>ROUND(I200*H200,2)</f>
        <v>0</v>
      </c>
      <c r="BL200" s="21" t="s">
        <v>158</v>
      </c>
      <c r="BM200" s="21" t="s">
        <v>729</v>
      </c>
    </row>
    <row r="201" spans="2:65" s="1" customFormat="1" ht="16.5" customHeight="1">
      <c r="B201" s="38"/>
      <c r="C201" s="220" t="s">
        <v>502</v>
      </c>
      <c r="D201" s="220" t="s">
        <v>577</v>
      </c>
      <c r="E201" s="221" t="s">
        <v>730</v>
      </c>
      <c r="F201" s="222" t="s">
        <v>731</v>
      </c>
      <c r="G201" s="223" t="s">
        <v>328</v>
      </c>
      <c r="H201" s="224">
        <v>1</v>
      </c>
      <c r="I201" s="225"/>
      <c r="J201" s="226">
        <f>ROUND(I201*H201,2)</f>
        <v>0</v>
      </c>
      <c r="K201" s="222" t="s">
        <v>190</v>
      </c>
      <c r="L201" s="227"/>
      <c r="M201" s="228" t="s">
        <v>21</v>
      </c>
      <c r="N201" s="229" t="s">
        <v>46</v>
      </c>
      <c r="O201" s="39"/>
      <c r="P201" s="198">
        <f>O201*H201</f>
        <v>0</v>
      </c>
      <c r="Q201" s="198">
        <v>0.0138</v>
      </c>
      <c r="R201" s="198">
        <f>Q201*H201</f>
        <v>0.0138</v>
      </c>
      <c r="S201" s="198">
        <v>0</v>
      </c>
      <c r="T201" s="199">
        <f>S201*H201</f>
        <v>0</v>
      </c>
      <c r="AR201" s="21" t="s">
        <v>173</v>
      </c>
      <c r="AT201" s="21" t="s">
        <v>577</v>
      </c>
      <c r="AU201" s="21" t="s">
        <v>85</v>
      </c>
      <c r="AY201" s="21" t="s">
        <v>139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21" t="s">
        <v>83</v>
      </c>
      <c r="BK201" s="200">
        <f>ROUND(I201*H201,2)</f>
        <v>0</v>
      </c>
      <c r="BL201" s="21" t="s">
        <v>158</v>
      </c>
      <c r="BM201" s="21" t="s">
        <v>732</v>
      </c>
    </row>
    <row r="202" spans="2:63" s="10" customFormat="1" ht="29.85" customHeight="1">
      <c r="B202" s="173"/>
      <c r="C202" s="174"/>
      <c r="D202" s="175" t="s">
        <v>74</v>
      </c>
      <c r="E202" s="187" t="s">
        <v>337</v>
      </c>
      <c r="F202" s="187" t="s">
        <v>338</v>
      </c>
      <c r="G202" s="174"/>
      <c r="H202" s="174"/>
      <c r="I202" s="177"/>
      <c r="J202" s="188">
        <f>BK202</f>
        <v>0</v>
      </c>
      <c r="K202" s="174"/>
      <c r="L202" s="179"/>
      <c r="M202" s="180"/>
      <c r="N202" s="181"/>
      <c r="O202" s="181"/>
      <c r="P202" s="182">
        <f>SUM(P203:P215)</f>
        <v>0</v>
      </c>
      <c r="Q202" s="181"/>
      <c r="R202" s="182">
        <f>SUM(R203:R215)</f>
        <v>0.0051649999999999995</v>
      </c>
      <c r="S202" s="181"/>
      <c r="T202" s="183">
        <f>SUM(T203:T215)</f>
        <v>0</v>
      </c>
      <c r="AR202" s="184" t="s">
        <v>83</v>
      </c>
      <c r="AT202" s="185" t="s">
        <v>74</v>
      </c>
      <c r="AU202" s="185" t="s">
        <v>83</v>
      </c>
      <c r="AY202" s="184" t="s">
        <v>139</v>
      </c>
      <c r="BK202" s="186">
        <f>SUM(BK203:BK215)</f>
        <v>0</v>
      </c>
    </row>
    <row r="203" spans="2:65" s="1" customFormat="1" ht="25.5" customHeight="1">
      <c r="B203" s="38"/>
      <c r="C203" s="189" t="s">
        <v>506</v>
      </c>
      <c r="D203" s="189" t="s">
        <v>142</v>
      </c>
      <c r="E203" s="190" t="s">
        <v>733</v>
      </c>
      <c r="F203" s="191" t="s">
        <v>734</v>
      </c>
      <c r="G203" s="192" t="s">
        <v>266</v>
      </c>
      <c r="H203" s="193">
        <v>20</v>
      </c>
      <c r="I203" s="194"/>
      <c r="J203" s="195">
        <f>ROUND(I203*H203,2)</f>
        <v>0</v>
      </c>
      <c r="K203" s="191" t="s">
        <v>190</v>
      </c>
      <c r="L203" s="58"/>
      <c r="M203" s="196" t="s">
        <v>21</v>
      </c>
      <c r="N203" s="197" t="s">
        <v>46</v>
      </c>
      <c r="O203" s="39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AR203" s="21" t="s">
        <v>158</v>
      </c>
      <c r="AT203" s="21" t="s">
        <v>142</v>
      </c>
      <c r="AU203" s="21" t="s">
        <v>85</v>
      </c>
      <c r="AY203" s="21" t="s">
        <v>139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21" t="s">
        <v>83</v>
      </c>
      <c r="BK203" s="200">
        <f>ROUND(I203*H203,2)</f>
        <v>0</v>
      </c>
      <c r="BL203" s="21" t="s">
        <v>158</v>
      </c>
      <c r="BM203" s="21" t="s">
        <v>735</v>
      </c>
    </row>
    <row r="204" spans="2:65" s="1" customFormat="1" ht="25.5" customHeight="1">
      <c r="B204" s="38"/>
      <c r="C204" s="189" t="s">
        <v>510</v>
      </c>
      <c r="D204" s="189" t="s">
        <v>142</v>
      </c>
      <c r="E204" s="190" t="s">
        <v>736</v>
      </c>
      <c r="F204" s="191" t="s">
        <v>737</v>
      </c>
      <c r="G204" s="192" t="s">
        <v>266</v>
      </c>
      <c r="H204" s="193">
        <v>200</v>
      </c>
      <c r="I204" s="194"/>
      <c r="J204" s="195">
        <f>ROUND(I204*H204,2)</f>
        <v>0</v>
      </c>
      <c r="K204" s="191" t="s">
        <v>190</v>
      </c>
      <c r="L204" s="58"/>
      <c r="M204" s="196" t="s">
        <v>21</v>
      </c>
      <c r="N204" s="197" t="s">
        <v>46</v>
      </c>
      <c r="O204" s="39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AR204" s="21" t="s">
        <v>158</v>
      </c>
      <c r="AT204" s="21" t="s">
        <v>142</v>
      </c>
      <c r="AU204" s="21" t="s">
        <v>85</v>
      </c>
      <c r="AY204" s="21" t="s">
        <v>139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21" t="s">
        <v>83</v>
      </c>
      <c r="BK204" s="200">
        <f>ROUND(I204*H204,2)</f>
        <v>0</v>
      </c>
      <c r="BL204" s="21" t="s">
        <v>158</v>
      </c>
      <c r="BM204" s="21" t="s">
        <v>738</v>
      </c>
    </row>
    <row r="205" spans="2:51" s="11" customFormat="1" ht="13.5">
      <c r="B205" s="208"/>
      <c r="C205" s="209"/>
      <c r="D205" s="205" t="s">
        <v>278</v>
      </c>
      <c r="E205" s="209"/>
      <c r="F205" s="210" t="s">
        <v>739</v>
      </c>
      <c r="G205" s="209"/>
      <c r="H205" s="211">
        <v>200</v>
      </c>
      <c r="I205" s="212"/>
      <c r="J205" s="209"/>
      <c r="K205" s="209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278</v>
      </c>
      <c r="AU205" s="217" t="s">
        <v>85</v>
      </c>
      <c r="AV205" s="11" t="s">
        <v>85</v>
      </c>
      <c r="AW205" s="11" t="s">
        <v>6</v>
      </c>
      <c r="AX205" s="11" t="s">
        <v>83</v>
      </c>
      <c r="AY205" s="217" t="s">
        <v>139</v>
      </c>
    </row>
    <row r="206" spans="2:65" s="1" customFormat="1" ht="25.5" customHeight="1">
      <c r="B206" s="38"/>
      <c r="C206" s="189" t="s">
        <v>517</v>
      </c>
      <c r="D206" s="189" t="s">
        <v>142</v>
      </c>
      <c r="E206" s="190" t="s">
        <v>740</v>
      </c>
      <c r="F206" s="191" t="s">
        <v>741</v>
      </c>
      <c r="G206" s="192" t="s">
        <v>266</v>
      </c>
      <c r="H206" s="193">
        <v>20</v>
      </c>
      <c r="I206" s="194"/>
      <c r="J206" s="195">
        <f>ROUND(I206*H206,2)</f>
        <v>0</v>
      </c>
      <c r="K206" s="191" t="s">
        <v>190</v>
      </c>
      <c r="L206" s="58"/>
      <c r="M206" s="196" t="s">
        <v>21</v>
      </c>
      <c r="N206" s="197" t="s">
        <v>46</v>
      </c>
      <c r="O206" s="39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AR206" s="21" t="s">
        <v>158</v>
      </c>
      <c r="AT206" s="21" t="s">
        <v>142</v>
      </c>
      <c r="AU206" s="21" t="s">
        <v>85</v>
      </c>
      <c r="AY206" s="21" t="s">
        <v>139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21" t="s">
        <v>83</v>
      </c>
      <c r="BK206" s="200">
        <f>ROUND(I206*H206,2)</f>
        <v>0</v>
      </c>
      <c r="BL206" s="21" t="s">
        <v>158</v>
      </c>
      <c r="BM206" s="21" t="s">
        <v>742</v>
      </c>
    </row>
    <row r="207" spans="2:65" s="1" customFormat="1" ht="25.5" customHeight="1">
      <c r="B207" s="38"/>
      <c r="C207" s="189" t="s">
        <v>521</v>
      </c>
      <c r="D207" s="189" t="s">
        <v>142</v>
      </c>
      <c r="E207" s="190" t="s">
        <v>743</v>
      </c>
      <c r="F207" s="191" t="s">
        <v>744</v>
      </c>
      <c r="G207" s="192" t="s">
        <v>266</v>
      </c>
      <c r="H207" s="193">
        <v>5</v>
      </c>
      <c r="I207" s="194"/>
      <c r="J207" s="195">
        <f>ROUND(I207*H207,2)</f>
        <v>0</v>
      </c>
      <c r="K207" s="191" t="s">
        <v>190</v>
      </c>
      <c r="L207" s="58"/>
      <c r="M207" s="196" t="s">
        <v>21</v>
      </c>
      <c r="N207" s="197" t="s">
        <v>46</v>
      </c>
      <c r="O207" s="39"/>
      <c r="P207" s="198">
        <f>O207*H207</f>
        <v>0</v>
      </c>
      <c r="Q207" s="198">
        <v>0.00013</v>
      </c>
      <c r="R207" s="198">
        <f>Q207*H207</f>
        <v>0.00065</v>
      </c>
      <c r="S207" s="198">
        <v>0</v>
      </c>
      <c r="T207" s="199">
        <f>S207*H207</f>
        <v>0</v>
      </c>
      <c r="AR207" s="21" t="s">
        <v>158</v>
      </c>
      <c r="AT207" s="21" t="s">
        <v>142</v>
      </c>
      <c r="AU207" s="21" t="s">
        <v>85</v>
      </c>
      <c r="AY207" s="21" t="s">
        <v>139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21" t="s">
        <v>83</v>
      </c>
      <c r="BK207" s="200">
        <f>ROUND(I207*H207,2)</f>
        <v>0</v>
      </c>
      <c r="BL207" s="21" t="s">
        <v>158</v>
      </c>
      <c r="BM207" s="21" t="s">
        <v>745</v>
      </c>
    </row>
    <row r="208" spans="2:65" s="1" customFormat="1" ht="25.5" customHeight="1">
      <c r="B208" s="38"/>
      <c r="C208" s="189" t="s">
        <v>527</v>
      </c>
      <c r="D208" s="189" t="s">
        <v>142</v>
      </c>
      <c r="E208" s="190" t="s">
        <v>339</v>
      </c>
      <c r="F208" s="191" t="s">
        <v>340</v>
      </c>
      <c r="G208" s="192" t="s">
        <v>266</v>
      </c>
      <c r="H208" s="193">
        <v>21.5</v>
      </c>
      <c r="I208" s="194"/>
      <c r="J208" s="195">
        <f>ROUND(I208*H208,2)</f>
        <v>0</v>
      </c>
      <c r="K208" s="191" t="s">
        <v>190</v>
      </c>
      <c r="L208" s="58"/>
      <c r="M208" s="196" t="s">
        <v>21</v>
      </c>
      <c r="N208" s="197" t="s">
        <v>46</v>
      </c>
      <c r="O208" s="39"/>
      <c r="P208" s="198">
        <f>O208*H208</f>
        <v>0</v>
      </c>
      <c r="Q208" s="198">
        <v>0.00021</v>
      </c>
      <c r="R208" s="198">
        <f>Q208*H208</f>
        <v>0.004515</v>
      </c>
      <c r="S208" s="198">
        <v>0</v>
      </c>
      <c r="T208" s="199">
        <f>S208*H208</f>
        <v>0</v>
      </c>
      <c r="AR208" s="21" t="s">
        <v>158</v>
      </c>
      <c r="AT208" s="21" t="s">
        <v>142</v>
      </c>
      <c r="AU208" s="21" t="s">
        <v>85</v>
      </c>
      <c r="AY208" s="21" t="s">
        <v>139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21" t="s">
        <v>83</v>
      </c>
      <c r="BK208" s="200">
        <f>ROUND(I208*H208,2)</f>
        <v>0</v>
      </c>
      <c r="BL208" s="21" t="s">
        <v>158</v>
      </c>
      <c r="BM208" s="21" t="s">
        <v>746</v>
      </c>
    </row>
    <row r="209" spans="2:65" s="1" customFormat="1" ht="25.5" customHeight="1">
      <c r="B209" s="38"/>
      <c r="C209" s="189" t="s">
        <v>533</v>
      </c>
      <c r="D209" s="189" t="s">
        <v>142</v>
      </c>
      <c r="E209" s="190" t="s">
        <v>747</v>
      </c>
      <c r="F209" s="191" t="s">
        <v>748</v>
      </c>
      <c r="G209" s="192" t="s">
        <v>335</v>
      </c>
      <c r="H209" s="193">
        <v>7</v>
      </c>
      <c r="I209" s="194"/>
      <c r="J209" s="195">
        <f>ROUND(I209*H209,2)</f>
        <v>0</v>
      </c>
      <c r="K209" s="191" t="s">
        <v>190</v>
      </c>
      <c r="L209" s="58"/>
      <c r="M209" s="196" t="s">
        <v>21</v>
      </c>
      <c r="N209" s="197" t="s">
        <v>46</v>
      </c>
      <c r="O209" s="39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AR209" s="21" t="s">
        <v>158</v>
      </c>
      <c r="AT209" s="21" t="s">
        <v>142</v>
      </c>
      <c r="AU209" s="21" t="s">
        <v>85</v>
      </c>
      <c r="AY209" s="21" t="s">
        <v>139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21" t="s">
        <v>83</v>
      </c>
      <c r="BK209" s="200">
        <f>ROUND(I209*H209,2)</f>
        <v>0</v>
      </c>
      <c r="BL209" s="21" t="s">
        <v>158</v>
      </c>
      <c r="BM209" s="21" t="s">
        <v>749</v>
      </c>
    </row>
    <row r="210" spans="2:47" s="1" customFormat="1" ht="27">
      <c r="B210" s="38"/>
      <c r="C210" s="60"/>
      <c r="D210" s="205" t="s">
        <v>276</v>
      </c>
      <c r="E210" s="60"/>
      <c r="F210" s="206" t="s">
        <v>750</v>
      </c>
      <c r="G210" s="60"/>
      <c r="H210" s="60"/>
      <c r="I210" s="160"/>
      <c r="J210" s="60"/>
      <c r="K210" s="60"/>
      <c r="L210" s="58"/>
      <c r="M210" s="207"/>
      <c r="N210" s="39"/>
      <c r="O210" s="39"/>
      <c r="P210" s="39"/>
      <c r="Q210" s="39"/>
      <c r="R210" s="39"/>
      <c r="S210" s="39"/>
      <c r="T210" s="75"/>
      <c r="AT210" s="21" t="s">
        <v>276</v>
      </c>
      <c r="AU210" s="21" t="s">
        <v>85</v>
      </c>
    </row>
    <row r="211" spans="2:65" s="1" customFormat="1" ht="25.5" customHeight="1">
      <c r="B211" s="38"/>
      <c r="C211" s="189" t="s">
        <v>540</v>
      </c>
      <c r="D211" s="189" t="s">
        <v>142</v>
      </c>
      <c r="E211" s="190" t="s">
        <v>751</v>
      </c>
      <c r="F211" s="191" t="s">
        <v>752</v>
      </c>
      <c r="G211" s="192" t="s">
        <v>335</v>
      </c>
      <c r="H211" s="193">
        <v>210</v>
      </c>
      <c r="I211" s="194"/>
      <c r="J211" s="195">
        <f>ROUND(I211*H211,2)</f>
        <v>0</v>
      </c>
      <c r="K211" s="191" t="s">
        <v>190</v>
      </c>
      <c r="L211" s="58"/>
      <c r="M211" s="196" t="s">
        <v>21</v>
      </c>
      <c r="N211" s="197" t="s">
        <v>46</v>
      </c>
      <c r="O211" s="39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AR211" s="21" t="s">
        <v>158</v>
      </c>
      <c r="AT211" s="21" t="s">
        <v>142</v>
      </c>
      <c r="AU211" s="21" t="s">
        <v>85</v>
      </c>
      <c r="AY211" s="21" t="s">
        <v>139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21" t="s">
        <v>83</v>
      </c>
      <c r="BK211" s="200">
        <f>ROUND(I211*H211,2)</f>
        <v>0</v>
      </c>
      <c r="BL211" s="21" t="s">
        <v>158</v>
      </c>
      <c r="BM211" s="21" t="s">
        <v>753</v>
      </c>
    </row>
    <row r="212" spans="2:47" s="1" customFormat="1" ht="27">
      <c r="B212" s="38"/>
      <c r="C212" s="60"/>
      <c r="D212" s="205" t="s">
        <v>276</v>
      </c>
      <c r="E212" s="60"/>
      <c r="F212" s="206" t="s">
        <v>750</v>
      </c>
      <c r="G212" s="60"/>
      <c r="H212" s="60"/>
      <c r="I212" s="160"/>
      <c r="J212" s="60"/>
      <c r="K212" s="60"/>
      <c r="L212" s="58"/>
      <c r="M212" s="207"/>
      <c r="N212" s="39"/>
      <c r="O212" s="39"/>
      <c r="P212" s="39"/>
      <c r="Q212" s="39"/>
      <c r="R212" s="39"/>
      <c r="S212" s="39"/>
      <c r="T212" s="75"/>
      <c r="AT212" s="21" t="s">
        <v>276</v>
      </c>
      <c r="AU212" s="21" t="s">
        <v>85</v>
      </c>
    </row>
    <row r="213" spans="2:51" s="11" customFormat="1" ht="13.5">
      <c r="B213" s="208"/>
      <c r="C213" s="209"/>
      <c r="D213" s="205" t="s">
        <v>278</v>
      </c>
      <c r="E213" s="209"/>
      <c r="F213" s="210" t="s">
        <v>754</v>
      </c>
      <c r="G213" s="209"/>
      <c r="H213" s="211">
        <v>210</v>
      </c>
      <c r="I213" s="212"/>
      <c r="J213" s="209"/>
      <c r="K213" s="209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278</v>
      </c>
      <c r="AU213" s="217" t="s">
        <v>85</v>
      </c>
      <c r="AV213" s="11" t="s">
        <v>85</v>
      </c>
      <c r="AW213" s="11" t="s">
        <v>6</v>
      </c>
      <c r="AX213" s="11" t="s">
        <v>83</v>
      </c>
      <c r="AY213" s="217" t="s">
        <v>139</v>
      </c>
    </row>
    <row r="214" spans="2:65" s="1" customFormat="1" ht="25.5" customHeight="1">
      <c r="B214" s="38"/>
      <c r="C214" s="189" t="s">
        <v>755</v>
      </c>
      <c r="D214" s="189" t="s">
        <v>142</v>
      </c>
      <c r="E214" s="190" t="s">
        <v>756</v>
      </c>
      <c r="F214" s="191" t="s">
        <v>757</v>
      </c>
      <c r="G214" s="192" t="s">
        <v>335</v>
      </c>
      <c r="H214" s="193">
        <v>7</v>
      </c>
      <c r="I214" s="194"/>
      <c r="J214" s="195">
        <f>ROUND(I214*H214,2)</f>
        <v>0</v>
      </c>
      <c r="K214" s="191" t="s">
        <v>190</v>
      </c>
      <c r="L214" s="58"/>
      <c r="M214" s="196" t="s">
        <v>21</v>
      </c>
      <c r="N214" s="197" t="s">
        <v>46</v>
      </c>
      <c r="O214" s="39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AR214" s="21" t="s">
        <v>158</v>
      </c>
      <c r="AT214" s="21" t="s">
        <v>142</v>
      </c>
      <c r="AU214" s="21" t="s">
        <v>85</v>
      </c>
      <c r="AY214" s="21" t="s">
        <v>139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21" t="s">
        <v>83</v>
      </c>
      <c r="BK214" s="200">
        <f>ROUND(I214*H214,2)</f>
        <v>0</v>
      </c>
      <c r="BL214" s="21" t="s">
        <v>158</v>
      </c>
      <c r="BM214" s="21" t="s">
        <v>758</v>
      </c>
    </row>
    <row r="215" spans="2:47" s="1" customFormat="1" ht="27">
      <c r="B215" s="38"/>
      <c r="C215" s="60"/>
      <c r="D215" s="205" t="s">
        <v>276</v>
      </c>
      <c r="E215" s="60"/>
      <c r="F215" s="206" t="s">
        <v>750</v>
      </c>
      <c r="G215" s="60"/>
      <c r="H215" s="60"/>
      <c r="I215" s="160"/>
      <c r="J215" s="60"/>
      <c r="K215" s="60"/>
      <c r="L215" s="58"/>
      <c r="M215" s="207"/>
      <c r="N215" s="39"/>
      <c r="O215" s="39"/>
      <c r="P215" s="39"/>
      <c r="Q215" s="39"/>
      <c r="R215" s="39"/>
      <c r="S215" s="39"/>
      <c r="T215" s="75"/>
      <c r="AT215" s="21" t="s">
        <v>276</v>
      </c>
      <c r="AU215" s="21" t="s">
        <v>85</v>
      </c>
    </row>
    <row r="216" spans="2:63" s="10" customFormat="1" ht="29.85" customHeight="1">
      <c r="B216" s="173"/>
      <c r="C216" s="174"/>
      <c r="D216" s="175" t="s">
        <v>74</v>
      </c>
      <c r="E216" s="187" t="s">
        <v>759</v>
      </c>
      <c r="F216" s="187" t="s">
        <v>760</v>
      </c>
      <c r="G216" s="174"/>
      <c r="H216" s="174"/>
      <c r="I216" s="177"/>
      <c r="J216" s="188">
        <f>BK216</f>
        <v>0</v>
      </c>
      <c r="K216" s="174"/>
      <c r="L216" s="179"/>
      <c r="M216" s="180"/>
      <c r="N216" s="181"/>
      <c r="O216" s="181"/>
      <c r="P216" s="182">
        <f>SUM(P217:P220)</f>
        <v>0</v>
      </c>
      <c r="Q216" s="181"/>
      <c r="R216" s="182">
        <f>SUM(R217:R220)</f>
        <v>0.088144</v>
      </c>
      <c r="S216" s="181"/>
      <c r="T216" s="183">
        <f>SUM(T217:T220)</f>
        <v>0</v>
      </c>
      <c r="AR216" s="184" t="s">
        <v>83</v>
      </c>
      <c r="AT216" s="185" t="s">
        <v>74</v>
      </c>
      <c r="AU216" s="185" t="s">
        <v>83</v>
      </c>
      <c r="AY216" s="184" t="s">
        <v>139</v>
      </c>
      <c r="BK216" s="186">
        <f>SUM(BK217:BK220)</f>
        <v>0</v>
      </c>
    </row>
    <row r="217" spans="2:65" s="1" customFormat="1" ht="16.5" customHeight="1">
      <c r="B217" s="38"/>
      <c r="C217" s="189" t="s">
        <v>761</v>
      </c>
      <c r="D217" s="189" t="s">
        <v>142</v>
      </c>
      <c r="E217" s="190" t="s">
        <v>762</v>
      </c>
      <c r="F217" s="191" t="s">
        <v>763</v>
      </c>
      <c r="G217" s="192" t="s">
        <v>266</v>
      </c>
      <c r="H217" s="193">
        <v>55.6</v>
      </c>
      <c r="I217" s="194"/>
      <c r="J217" s="195">
        <f>ROUND(I217*H217,2)</f>
        <v>0</v>
      </c>
      <c r="K217" s="191" t="s">
        <v>190</v>
      </c>
      <c r="L217" s="58"/>
      <c r="M217" s="196" t="s">
        <v>21</v>
      </c>
      <c r="N217" s="197" t="s">
        <v>46</v>
      </c>
      <c r="O217" s="39"/>
      <c r="P217" s="198">
        <f>O217*H217</f>
        <v>0</v>
      </c>
      <c r="Q217" s="198">
        <v>4E-05</v>
      </c>
      <c r="R217" s="198">
        <f>Q217*H217</f>
        <v>0.0022240000000000003</v>
      </c>
      <c r="S217" s="198">
        <v>0</v>
      </c>
      <c r="T217" s="199">
        <f>S217*H217</f>
        <v>0</v>
      </c>
      <c r="AR217" s="21" t="s">
        <v>158</v>
      </c>
      <c r="AT217" s="21" t="s">
        <v>142</v>
      </c>
      <c r="AU217" s="21" t="s">
        <v>85</v>
      </c>
      <c r="AY217" s="21" t="s">
        <v>139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21" t="s">
        <v>83</v>
      </c>
      <c r="BK217" s="200">
        <f>ROUND(I217*H217,2)</f>
        <v>0</v>
      </c>
      <c r="BL217" s="21" t="s">
        <v>158</v>
      </c>
      <c r="BM217" s="21" t="s">
        <v>764</v>
      </c>
    </row>
    <row r="218" spans="2:65" s="1" customFormat="1" ht="16.5" customHeight="1">
      <c r="B218" s="38"/>
      <c r="C218" s="189" t="s">
        <v>678</v>
      </c>
      <c r="D218" s="189" t="s">
        <v>142</v>
      </c>
      <c r="E218" s="190" t="s">
        <v>765</v>
      </c>
      <c r="F218" s="191" t="s">
        <v>766</v>
      </c>
      <c r="G218" s="192" t="s">
        <v>328</v>
      </c>
      <c r="H218" s="193">
        <v>3</v>
      </c>
      <c r="I218" s="194"/>
      <c r="J218" s="195">
        <f>ROUND(I218*H218,2)</f>
        <v>0</v>
      </c>
      <c r="K218" s="191" t="s">
        <v>190</v>
      </c>
      <c r="L218" s="58"/>
      <c r="M218" s="196" t="s">
        <v>21</v>
      </c>
      <c r="N218" s="197" t="s">
        <v>46</v>
      </c>
      <c r="O218" s="39"/>
      <c r="P218" s="198">
        <f>O218*H218</f>
        <v>0</v>
      </c>
      <c r="Q218" s="198">
        <v>0.02864</v>
      </c>
      <c r="R218" s="198">
        <f>Q218*H218</f>
        <v>0.08592</v>
      </c>
      <c r="S218" s="198">
        <v>0</v>
      </c>
      <c r="T218" s="199">
        <f>S218*H218</f>
        <v>0</v>
      </c>
      <c r="AR218" s="21" t="s">
        <v>158</v>
      </c>
      <c r="AT218" s="21" t="s">
        <v>142</v>
      </c>
      <c r="AU218" s="21" t="s">
        <v>85</v>
      </c>
      <c r="AY218" s="21" t="s">
        <v>139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21" t="s">
        <v>83</v>
      </c>
      <c r="BK218" s="200">
        <f>ROUND(I218*H218,2)</f>
        <v>0</v>
      </c>
      <c r="BL218" s="21" t="s">
        <v>158</v>
      </c>
      <c r="BM218" s="21" t="s">
        <v>767</v>
      </c>
    </row>
    <row r="219" spans="2:47" s="1" customFormat="1" ht="27">
      <c r="B219" s="38"/>
      <c r="C219" s="60"/>
      <c r="D219" s="205" t="s">
        <v>276</v>
      </c>
      <c r="E219" s="60"/>
      <c r="F219" s="206" t="s">
        <v>768</v>
      </c>
      <c r="G219" s="60"/>
      <c r="H219" s="60"/>
      <c r="I219" s="160"/>
      <c r="J219" s="60"/>
      <c r="K219" s="60"/>
      <c r="L219" s="58"/>
      <c r="M219" s="207"/>
      <c r="N219" s="39"/>
      <c r="O219" s="39"/>
      <c r="P219" s="39"/>
      <c r="Q219" s="39"/>
      <c r="R219" s="39"/>
      <c r="S219" s="39"/>
      <c r="T219" s="75"/>
      <c r="AT219" s="21" t="s">
        <v>276</v>
      </c>
      <c r="AU219" s="21" t="s">
        <v>85</v>
      </c>
    </row>
    <row r="220" spans="2:65" s="1" customFormat="1" ht="16.5" customHeight="1">
      <c r="B220" s="38"/>
      <c r="C220" s="189" t="s">
        <v>707</v>
      </c>
      <c r="D220" s="189" t="s">
        <v>142</v>
      </c>
      <c r="E220" s="190" t="s">
        <v>769</v>
      </c>
      <c r="F220" s="191" t="s">
        <v>770</v>
      </c>
      <c r="G220" s="192" t="s">
        <v>328</v>
      </c>
      <c r="H220" s="193">
        <v>1</v>
      </c>
      <c r="I220" s="194"/>
      <c r="J220" s="195">
        <f>ROUND(I220*H220,2)</f>
        <v>0</v>
      </c>
      <c r="K220" s="191" t="s">
        <v>21</v>
      </c>
      <c r="L220" s="58"/>
      <c r="M220" s="196" t="s">
        <v>21</v>
      </c>
      <c r="N220" s="197" t="s">
        <v>46</v>
      </c>
      <c r="O220" s="39"/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AR220" s="21" t="s">
        <v>158</v>
      </c>
      <c r="AT220" s="21" t="s">
        <v>142</v>
      </c>
      <c r="AU220" s="21" t="s">
        <v>85</v>
      </c>
      <c r="AY220" s="21" t="s">
        <v>139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21" t="s">
        <v>83</v>
      </c>
      <c r="BK220" s="200">
        <f>ROUND(I220*H220,2)</f>
        <v>0</v>
      </c>
      <c r="BL220" s="21" t="s">
        <v>158</v>
      </c>
      <c r="BM220" s="21" t="s">
        <v>771</v>
      </c>
    </row>
    <row r="221" spans="2:63" s="10" customFormat="1" ht="29.85" customHeight="1">
      <c r="B221" s="173"/>
      <c r="C221" s="174"/>
      <c r="D221" s="175" t="s">
        <v>74</v>
      </c>
      <c r="E221" s="187" t="s">
        <v>408</v>
      </c>
      <c r="F221" s="187" t="s">
        <v>409</v>
      </c>
      <c r="G221" s="174"/>
      <c r="H221" s="174"/>
      <c r="I221" s="177"/>
      <c r="J221" s="188">
        <f>BK221</f>
        <v>0</v>
      </c>
      <c r="K221" s="174"/>
      <c r="L221" s="179"/>
      <c r="M221" s="180"/>
      <c r="N221" s="181"/>
      <c r="O221" s="181"/>
      <c r="P221" s="182">
        <f>SUM(P222:P225)</f>
        <v>0</v>
      </c>
      <c r="Q221" s="181"/>
      <c r="R221" s="182">
        <f>SUM(R222:R225)</f>
        <v>0</v>
      </c>
      <c r="S221" s="181"/>
      <c r="T221" s="183">
        <f>SUM(T222:T225)</f>
        <v>1.2771000000000001</v>
      </c>
      <c r="AR221" s="184" t="s">
        <v>83</v>
      </c>
      <c r="AT221" s="185" t="s">
        <v>74</v>
      </c>
      <c r="AU221" s="185" t="s">
        <v>83</v>
      </c>
      <c r="AY221" s="184" t="s">
        <v>139</v>
      </c>
      <c r="BK221" s="186">
        <f>SUM(BK222:BK225)</f>
        <v>0</v>
      </c>
    </row>
    <row r="222" spans="2:65" s="1" customFormat="1" ht="25.5" customHeight="1">
      <c r="B222" s="38"/>
      <c r="C222" s="189" t="s">
        <v>772</v>
      </c>
      <c r="D222" s="189" t="s">
        <v>142</v>
      </c>
      <c r="E222" s="190" t="s">
        <v>773</v>
      </c>
      <c r="F222" s="191" t="s">
        <v>774</v>
      </c>
      <c r="G222" s="192" t="s">
        <v>266</v>
      </c>
      <c r="H222" s="193">
        <v>12.63</v>
      </c>
      <c r="I222" s="194"/>
      <c r="J222" s="195">
        <f>ROUND(I222*H222,2)</f>
        <v>0</v>
      </c>
      <c r="K222" s="191" t="s">
        <v>190</v>
      </c>
      <c r="L222" s="58"/>
      <c r="M222" s="196" t="s">
        <v>21</v>
      </c>
      <c r="N222" s="197" t="s">
        <v>46</v>
      </c>
      <c r="O222" s="39"/>
      <c r="P222" s="198">
        <f>O222*H222</f>
        <v>0</v>
      </c>
      <c r="Q222" s="198">
        <v>0</v>
      </c>
      <c r="R222" s="198">
        <f>Q222*H222</f>
        <v>0</v>
      </c>
      <c r="S222" s="198">
        <v>0.01</v>
      </c>
      <c r="T222" s="199">
        <f>S222*H222</f>
        <v>0.12630000000000002</v>
      </c>
      <c r="AR222" s="21" t="s">
        <v>158</v>
      </c>
      <c r="AT222" s="21" t="s">
        <v>142</v>
      </c>
      <c r="AU222" s="21" t="s">
        <v>85</v>
      </c>
      <c r="AY222" s="21" t="s">
        <v>139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21" t="s">
        <v>83</v>
      </c>
      <c r="BK222" s="200">
        <f>ROUND(I222*H222,2)</f>
        <v>0</v>
      </c>
      <c r="BL222" s="21" t="s">
        <v>158</v>
      </c>
      <c r="BM222" s="21" t="s">
        <v>775</v>
      </c>
    </row>
    <row r="223" spans="2:47" s="1" customFormat="1" ht="27">
      <c r="B223" s="38"/>
      <c r="C223" s="60"/>
      <c r="D223" s="205" t="s">
        <v>276</v>
      </c>
      <c r="E223" s="60"/>
      <c r="F223" s="206" t="s">
        <v>683</v>
      </c>
      <c r="G223" s="60"/>
      <c r="H223" s="60"/>
      <c r="I223" s="160"/>
      <c r="J223" s="60"/>
      <c r="K223" s="60"/>
      <c r="L223" s="58"/>
      <c r="M223" s="207"/>
      <c r="N223" s="39"/>
      <c r="O223" s="39"/>
      <c r="P223" s="39"/>
      <c r="Q223" s="39"/>
      <c r="R223" s="39"/>
      <c r="S223" s="39"/>
      <c r="T223" s="75"/>
      <c r="AT223" s="21" t="s">
        <v>276</v>
      </c>
      <c r="AU223" s="21" t="s">
        <v>85</v>
      </c>
    </row>
    <row r="224" spans="2:65" s="1" customFormat="1" ht="25.5" customHeight="1">
      <c r="B224" s="38"/>
      <c r="C224" s="189" t="s">
        <v>719</v>
      </c>
      <c r="D224" s="189" t="s">
        <v>142</v>
      </c>
      <c r="E224" s="190" t="s">
        <v>776</v>
      </c>
      <c r="F224" s="191" t="s">
        <v>777</v>
      </c>
      <c r="G224" s="192" t="s">
        <v>266</v>
      </c>
      <c r="H224" s="193">
        <v>115.08</v>
      </c>
      <c r="I224" s="194"/>
      <c r="J224" s="195">
        <f>ROUND(I224*H224,2)</f>
        <v>0</v>
      </c>
      <c r="K224" s="191" t="s">
        <v>190</v>
      </c>
      <c r="L224" s="58"/>
      <c r="M224" s="196" t="s">
        <v>21</v>
      </c>
      <c r="N224" s="197" t="s">
        <v>46</v>
      </c>
      <c r="O224" s="39"/>
      <c r="P224" s="198">
        <f>O224*H224</f>
        <v>0</v>
      </c>
      <c r="Q224" s="198">
        <v>0</v>
      </c>
      <c r="R224" s="198">
        <f>Q224*H224</f>
        <v>0</v>
      </c>
      <c r="S224" s="198">
        <v>0.01</v>
      </c>
      <c r="T224" s="199">
        <f>S224*H224</f>
        <v>1.1508</v>
      </c>
      <c r="AR224" s="21" t="s">
        <v>158</v>
      </c>
      <c r="AT224" s="21" t="s">
        <v>142</v>
      </c>
      <c r="AU224" s="21" t="s">
        <v>85</v>
      </c>
      <c r="AY224" s="21" t="s">
        <v>139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21" t="s">
        <v>83</v>
      </c>
      <c r="BK224" s="200">
        <f>ROUND(I224*H224,2)</f>
        <v>0</v>
      </c>
      <c r="BL224" s="21" t="s">
        <v>158</v>
      </c>
      <c r="BM224" s="21" t="s">
        <v>778</v>
      </c>
    </row>
    <row r="225" spans="2:47" s="1" customFormat="1" ht="27">
      <c r="B225" s="38"/>
      <c r="C225" s="60"/>
      <c r="D225" s="205" t="s">
        <v>276</v>
      </c>
      <c r="E225" s="60"/>
      <c r="F225" s="206" t="s">
        <v>683</v>
      </c>
      <c r="G225" s="60"/>
      <c r="H225" s="60"/>
      <c r="I225" s="160"/>
      <c r="J225" s="60"/>
      <c r="K225" s="60"/>
      <c r="L225" s="58"/>
      <c r="M225" s="207"/>
      <c r="N225" s="39"/>
      <c r="O225" s="39"/>
      <c r="P225" s="39"/>
      <c r="Q225" s="39"/>
      <c r="R225" s="39"/>
      <c r="S225" s="39"/>
      <c r="T225" s="75"/>
      <c r="AT225" s="21" t="s">
        <v>276</v>
      </c>
      <c r="AU225" s="21" t="s">
        <v>85</v>
      </c>
    </row>
    <row r="226" spans="2:63" s="10" customFormat="1" ht="29.85" customHeight="1">
      <c r="B226" s="173"/>
      <c r="C226" s="174"/>
      <c r="D226" s="175" t="s">
        <v>74</v>
      </c>
      <c r="E226" s="187" t="s">
        <v>425</v>
      </c>
      <c r="F226" s="187" t="s">
        <v>426</v>
      </c>
      <c r="G226" s="174"/>
      <c r="H226" s="174"/>
      <c r="I226" s="177"/>
      <c r="J226" s="188">
        <f>BK226</f>
        <v>0</v>
      </c>
      <c r="K226" s="174"/>
      <c r="L226" s="179"/>
      <c r="M226" s="180"/>
      <c r="N226" s="181"/>
      <c r="O226" s="181"/>
      <c r="P226" s="182">
        <f>SUM(P227:P234)</f>
        <v>0</v>
      </c>
      <c r="Q226" s="181"/>
      <c r="R226" s="182">
        <f>SUM(R227:R234)</f>
        <v>0</v>
      </c>
      <c r="S226" s="181"/>
      <c r="T226" s="183">
        <f>SUM(T227:T234)</f>
        <v>0</v>
      </c>
      <c r="AR226" s="184" t="s">
        <v>83</v>
      </c>
      <c r="AT226" s="185" t="s">
        <v>74</v>
      </c>
      <c r="AU226" s="185" t="s">
        <v>83</v>
      </c>
      <c r="AY226" s="184" t="s">
        <v>139</v>
      </c>
      <c r="BK226" s="186">
        <f>SUM(BK227:BK234)</f>
        <v>0</v>
      </c>
    </row>
    <row r="227" spans="2:65" s="1" customFormat="1" ht="25.5" customHeight="1">
      <c r="B227" s="38"/>
      <c r="C227" s="189" t="s">
        <v>779</v>
      </c>
      <c r="D227" s="189" t="s">
        <v>142</v>
      </c>
      <c r="E227" s="190" t="s">
        <v>428</v>
      </c>
      <c r="F227" s="191" t="s">
        <v>429</v>
      </c>
      <c r="G227" s="192" t="s">
        <v>296</v>
      </c>
      <c r="H227" s="193">
        <v>1.319</v>
      </c>
      <c r="I227" s="194"/>
      <c r="J227" s="195">
        <f>ROUND(I227*H227,2)</f>
        <v>0</v>
      </c>
      <c r="K227" s="191" t="s">
        <v>190</v>
      </c>
      <c r="L227" s="58"/>
      <c r="M227" s="196" t="s">
        <v>21</v>
      </c>
      <c r="N227" s="197" t="s">
        <v>46</v>
      </c>
      <c r="O227" s="39"/>
      <c r="P227" s="198">
        <f>O227*H227</f>
        <v>0</v>
      </c>
      <c r="Q227" s="198">
        <v>0</v>
      </c>
      <c r="R227" s="198">
        <f>Q227*H227</f>
        <v>0</v>
      </c>
      <c r="S227" s="198">
        <v>0</v>
      </c>
      <c r="T227" s="199">
        <f>S227*H227</f>
        <v>0</v>
      </c>
      <c r="AR227" s="21" t="s">
        <v>158</v>
      </c>
      <c r="AT227" s="21" t="s">
        <v>142</v>
      </c>
      <c r="AU227" s="21" t="s">
        <v>85</v>
      </c>
      <c r="AY227" s="21" t="s">
        <v>139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21" t="s">
        <v>83</v>
      </c>
      <c r="BK227" s="200">
        <f>ROUND(I227*H227,2)</f>
        <v>0</v>
      </c>
      <c r="BL227" s="21" t="s">
        <v>158</v>
      </c>
      <c r="BM227" s="21" t="s">
        <v>780</v>
      </c>
    </row>
    <row r="228" spans="2:65" s="1" customFormat="1" ht="25.5" customHeight="1">
      <c r="B228" s="38"/>
      <c r="C228" s="189" t="s">
        <v>781</v>
      </c>
      <c r="D228" s="189" t="s">
        <v>142</v>
      </c>
      <c r="E228" s="190" t="s">
        <v>432</v>
      </c>
      <c r="F228" s="191" t="s">
        <v>433</v>
      </c>
      <c r="G228" s="192" t="s">
        <v>296</v>
      </c>
      <c r="H228" s="193">
        <v>1.319</v>
      </c>
      <c r="I228" s="194"/>
      <c r="J228" s="195">
        <f>ROUND(I228*H228,2)</f>
        <v>0</v>
      </c>
      <c r="K228" s="191" t="s">
        <v>190</v>
      </c>
      <c r="L228" s="58"/>
      <c r="M228" s="196" t="s">
        <v>21</v>
      </c>
      <c r="N228" s="197" t="s">
        <v>46</v>
      </c>
      <c r="O228" s="39"/>
      <c r="P228" s="198">
        <f>O228*H228</f>
        <v>0</v>
      </c>
      <c r="Q228" s="198">
        <v>0</v>
      </c>
      <c r="R228" s="198">
        <f>Q228*H228</f>
        <v>0</v>
      </c>
      <c r="S228" s="198">
        <v>0</v>
      </c>
      <c r="T228" s="199">
        <f>S228*H228</f>
        <v>0</v>
      </c>
      <c r="AR228" s="21" t="s">
        <v>158</v>
      </c>
      <c r="AT228" s="21" t="s">
        <v>142</v>
      </c>
      <c r="AU228" s="21" t="s">
        <v>85</v>
      </c>
      <c r="AY228" s="21" t="s">
        <v>139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21" t="s">
        <v>83</v>
      </c>
      <c r="BK228" s="200">
        <f>ROUND(I228*H228,2)</f>
        <v>0</v>
      </c>
      <c r="BL228" s="21" t="s">
        <v>158</v>
      </c>
      <c r="BM228" s="21" t="s">
        <v>782</v>
      </c>
    </row>
    <row r="229" spans="2:47" s="1" customFormat="1" ht="27">
      <c r="B229" s="38"/>
      <c r="C229" s="60"/>
      <c r="D229" s="205" t="s">
        <v>276</v>
      </c>
      <c r="E229" s="60"/>
      <c r="F229" s="206" t="s">
        <v>284</v>
      </c>
      <c r="G229" s="60"/>
      <c r="H229" s="60"/>
      <c r="I229" s="160"/>
      <c r="J229" s="60"/>
      <c r="K229" s="60"/>
      <c r="L229" s="58"/>
      <c r="M229" s="207"/>
      <c r="N229" s="39"/>
      <c r="O229" s="39"/>
      <c r="P229" s="39"/>
      <c r="Q229" s="39"/>
      <c r="R229" s="39"/>
      <c r="S229" s="39"/>
      <c r="T229" s="75"/>
      <c r="AT229" s="21" t="s">
        <v>276</v>
      </c>
      <c r="AU229" s="21" t="s">
        <v>85</v>
      </c>
    </row>
    <row r="230" spans="2:65" s="1" customFormat="1" ht="25.5" customHeight="1">
      <c r="B230" s="38"/>
      <c r="C230" s="189" t="s">
        <v>783</v>
      </c>
      <c r="D230" s="189" t="s">
        <v>142</v>
      </c>
      <c r="E230" s="190" t="s">
        <v>436</v>
      </c>
      <c r="F230" s="191" t="s">
        <v>437</v>
      </c>
      <c r="G230" s="192" t="s">
        <v>296</v>
      </c>
      <c r="H230" s="193">
        <v>31.656</v>
      </c>
      <c r="I230" s="194"/>
      <c r="J230" s="195">
        <f>ROUND(I230*H230,2)</f>
        <v>0</v>
      </c>
      <c r="K230" s="191" t="s">
        <v>190</v>
      </c>
      <c r="L230" s="58"/>
      <c r="M230" s="196" t="s">
        <v>21</v>
      </c>
      <c r="N230" s="197" t="s">
        <v>46</v>
      </c>
      <c r="O230" s="39"/>
      <c r="P230" s="198">
        <f>O230*H230</f>
        <v>0</v>
      </c>
      <c r="Q230" s="198">
        <v>0</v>
      </c>
      <c r="R230" s="198">
        <f>Q230*H230</f>
        <v>0</v>
      </c>
      <c r="S230" s="198">
        <v>0</v>
      </c>
      <c r="T230" s="199">
        <f>S230*H230</f>
        <v>0</v>
      </c>
      <c r="AR230" s="21" t="s">
        <v>158</v>
      </c>
      <c r="AT230" s="21" t="s">
        <v>142</v>
      </c>
      <c r="AU230" s="21" t="s">
        <v>85</v>
      </c>
      <c r="AY230" s="21" t="s">
        <v>139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21" t="s">
        <v>83</v>
      </c>
      <c r="BK230" s="200">
        <f>ROUND(I230*H230,2)</f>
        <v>0</v>
      </c>
      <c r="BL230" s="21" t="s">
        <v>158</v>
      </c>
      <c r="BM230" s="21" t="s">
        <v>784</v>
      </c>
    </row>
    <row r="231" spans="2:47" s="1" customFormat="1" ht="40.5">
      <c r="B231" s="38"/>
      <c r="C231" s="60"/>
      <c r="D231" s="205" t="s">
        <v>276</v>
      </c>
      <c r="E231" s="60"/>
      <c r="F231" s="206" t="s">
        <v>439</v>
      </c>
      <c r="G231" s="60"/>
      <c r="H231" s="60"/>
      <c r="I231" s="160"/>
      <c r="J231" s="60"/>
      <c r="K231" s="60"/>
      <c r="L231" s="58"/>
      <c r="M231" s="207"/>
      <c r="N231" s="39"/>
      <c r="O231" s="39"/>
      <c r="P231" s="39"/>
      <c r="Q231" s="39"/>
      <c r="R231" s="39"/>
      <c r="S231" s="39"/>
      <c r="T231" s="75"/>
      <c r="AT231" s="21" t="s">
        <v>276</v>
      </c>
      <c r="AU231" s="21" t="s">
        <v>85</v>
      </c>
    </row>
    <row r="232" spans="2:51" s="11" customFormat="1" ht="13.5">
      <c r="B232" s="208"/>
      <c r="C232" s="209"/>
      <c r="D232" s="205" t="s">
        <v>278</v>
      </c>
      <c r="E232" s="209"/>
      <c r="F232" s="210" t="s">
        <v>785</v>
      </c>
      <c r="G232" s="209"/>
      <c r="H232" s="211">
        <v>31.656</v>
      </c>
      <c r="I232" s="212"/>
      <c r="J232" s="209"/>
      <c r="K232" s="209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278</v>
      </c>
      <c r="AU232" s="217" t="s">
        <v>85</v>
      </c>
      <c r="AV232" s="11" t="s">
        <v>85</v>
      </c>
      <c r="AW232" s="11" t="s">
        <v>6</v>
      </c>
      <c r="AX232" s="11" t="s">
        <v>83</v>
      </c>
      <c r="AY232" s="217" t="s">
        <v>139</v>
      </c>
    </row>
    <row r="233" spans="2:65" s="1" customFormat="1" ht="16.5" customHeight="1">
      <c r="B233" s="38"/>
      <c r="C233" s="189" t="s">
        <v>786</v>
      </c>
      <c r="D233" s="189" t="s">
        <v>142</v>
      </c>
      <c r="E233" s="190" t="s">
        <v>442</v>
      </c>
      <c r="F233" s="191" t="s">
        <v>443</v>
      </c>
      <c r="G233" s="192" t="s">
        <v>296</v>
      </c>
      <c r="H233" s="193">
        <v>1.319</v>
      </c>
      <c r="I233" s="194"/>
      <c r="J233" s="195">
        <f>ROUND(I233*H233,2)</f>
        <v>0</v>
      </c>
      <c r="K233" s="191" t="s">
        <v>190</v>
      </c>
      <c r="L233" s="58"/>
      <c r="M233" s="196" t="s">
        <v>21</v>
      </c>
      <c r="N233" s="197" t="s">
        <v>46</v>
      </c>
      <c r="O233" s="39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AR233" s="21" t="s">
        <v>158</v>
      </c>
      <c r="AT233" s="21" t="s">
        <v>142</v>
      </c>
      <c r="AU233" s="21" t="s">
        <v>85</v>
      </c>
      <c r="AY233" s="21" t="s">
        <v>139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21" t="s">
        <v>83</v>
      </c>
      <c r="BK233" s="200">
        <f>ROUND(I233*H233,2)</f>
        <v>0</v>
      </c>
      <c r="BL233" s="21" t="s">
        <v>158</v>
      </c>
      <c r="BM233" s="21" t="s">
        <v>787</v>
      </c>
    </row>
    <row r="234" spans="2:47" s="1" customFormat="1" ht="27">
      <c r="B234" s="38"/>
      <c r="C234" s="60"/>
      <c r="D234" s="205" t="s">
        <v>276</v>
      </c>
      <c r="E234" s="60"/>
      <c r="F234" s="206" t="s">
        <v>788</v>
      </c>
      <c r="G234" s="60"/>
      <c r="H234" s="60"/>
      <c r="I234" s="160"/>
      <c r="J234" s="60"/>
      <c r="K234" s="60"/>
      <c r="L234" s="58"/>
      <c r="M234" s="207"/>
      <c r="N234" s="39"/>
      <c r="O234" s="39"/>
      <c r="P234" s="39"/>
      <c r="Q234" s="39"/>
      <c r="R234" s="39"/>
      <c r="S234" s="39"/>
      <c r="T234" s="75"/>
      <c r="AT234" s="21" t="s">
        <v>276</v>
      </c>
      <c r="AU234" s="21" t="s">
        <v>85</v>
      </c>
    </row>
    <row r="235" spans="2:63" s="10" customFormat="1" ht="29.85" customHeight="1">
      <c r="B235" s="173"/>
      <c r="C235" s="174"/>
      <c r="D235" s="175" t="s">
        <v>74</v>
      </c>
      <c r="E235" s="187" t="s">
        <v>465</v>
      </c>
      <c r="F235" s="187" t="s">
        <v>466</v>
      </c>
      <c r="G235" s="174"/>
      <c r="H235" s="174"/>
      <c r="I235" s="177"/>
      <c r="J235" s="188">
        <f>BK235</f>
        <v>0</v>
      </c>
      <c r="K235" s="174"/>
      <c r="L235" s="179"/>
      <c r="M235" s="180"/>
      <c r="N235" s="181"/>
      <c r="O235" s="181"/>
      <c r="P235" s="182">
        <f>P236</f>
        <v>0</v>
      </c>
      <c r="Q235" s="181"/>
      <c r="R235" s="182">
        <f>R236</f>
        <v>0</v>
      </c>
      <c r="S235" s="181"/>
      <c r="T235" s="183">
        <f>T236</f>
        <v>0</v>
      </c>
      <c r="AR235" s="184" t="s">
        <v>83</v>
      </c>
      <c r="AT235" s="185" t="s">
        <v>74</v>
      </c>
      <c r="AU235" s="185" t="s">
        <v>83</v>
      </c>
      <c r="AY235" s="184" t="s">
        <v>139</v>
      </c>
      <c r="BK235" s="186">
        <f>BK236</f>
        <v>0</v>
      </c>
    </row>
    <row r="236" spans="2:65" s="1" customFormat="1" ht="16.5" customHeight="1">
      <c r="B236" s="38"/>
      <c r="C236" s="189" t="s">
        <v>789</v>
      </c>
      <c r="D236" s="189" t="s">
        <v>142</v>
      </c>
      <c r="E236" s="190" t="s">
        <v>468</v>
      </c>
      <c r="F236" s="191" t="s">
        <v>469</v>
      </c>
      <c r="G236" s="192" t="s">
        <v>296</v>
      </c>
      <c r="H236" s="193">
        <v>86.786</v>
      </c>
      <c r="I236" s="194"/>
      <c r="J236" s="195">
        <f>ROUND(I236*H236,2)</f>
        <v>0</v>
      </c>
      <c r="K236" s="191" t="s">
        <v>190</v>
      </c>
      <c r="L236" s="58"/>
      <c r="M236" s="196" t="s">
        <v>21</v>
      </c>
      <c r="N236" s="197" t="s">
        <v>46</v>
      </c>
      <c r="O236" s="39"/>
      <c r="P236" s="198">
        <f>O236*H236</f>
        <v>0</v>
      </c>
      <c r="Q236" s="198">
        <v>0</v>
      </c>
      <c r="R236" s="198">
        <f>Q236*H236</f>
        <v>0</v>
      </c>
      <c r="S236" s="198">
        <v>0</v>
      </c>
      <c r="T236" s="199">
        <f>S236*H236</f>
        <v>0</v>
      </c>
      <c r="AR236" s="21" t="s">
        <v>158</v>
      </c>
      <c r="AT236" s="21" t="s">
        <v>142</v>
      </c>
      <c r="AU236" s="21" t="s">
        <v>85</v>
      </c>
      <c r="AY236" s="21" t="s">
        <v>139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21" t="s">
        <v>83</v>
      </c>
      <c r="BK236" s="200">
        <f>ROUND(I236*H236,2)</f>
        <v>0</v>
      </c>
      <c r="BL236" s="21" t="s">
        <v>158</v>
      </c>
      <c r="BM236" s="21" t="s">
        <v>790</v>
      </c>
    </row>
    <row r="237" spans="2:63" s="10" customFormat="1" ht="37.35" customHeight="1">
      <c r="B237" s="173"/>
      <c r="C237" s="174"/>
      <c r="D237" s="175" t="s">
        <v>74</v>
      </c>
      <c r="E237" s="176" t="s">
        <v>471</v>
      </c>
      <c r="F237" s="176" t="s">
        <v>472</v>
      </c>
      <c r="G237" s="174"/>
      <c r="H237" s="174"/>
      <c r="I237" s="177"/>
      <c r="J237" s="178">
        <f>BK237</f>
        <v>0</v>
      </c>
      <c r="K237" s="174"/>
      <c r="L237" s="179"/>
      <c r="M237" s="180"/>
      <c r="N237" s="181"/>
      <c r="O237" s="181"/>
      <c r="P237" s="182">
        <f>P238+P241+P253+P269+P286+P300</f>
        <v>0</v>
      </c>
      <c r="Q237" s="181"/>
      <c r="R237" s="182">
        <f>R238+R241+R253+R269+R286+R300</f>
        <v>2.4202829399999994</v>
      </c>
      <c r="S237" s="181"/>
      <c r="T237" s="183">
        <f>T238+T241+T253+T269+T286+T300</f>
        <v>0.042184799999999995</v>
      </c>
      <c r="AR237" s="184" t="s">
        <v>85</v>
      </c>
      <c r="AT237" s="185" t="s">
        <v>74</v>
      </c>
      <c r="AU237" s="185" t="s">
        <v>75</v>
      </c>
      <c r="AY237" s="184" t="s">
        <v>139</v>
      </c>
      <c r="BK237" s="186">
        <f>BK238+BK241+BK253+BK269+BK286+BK300</f>
        <v>0</v>
      </c>
    </row>
    <row r="238" spans="2:63" s="10" customFormat="1" ht="19.9" customHeight="1">
      <c r="B238" s="173"/>
      <c r="C238" s="174"/>
      <c r="D238" s="175" t="s">
        <v>74</v>
      </c>
      <c r="E238" s="187" t="s">
        <v>791</v>
      </c>
      <c r="F238" s="187" t="s">
        <v>792</v>
      </c>
      <c r="G238" s="174"/>
      <c r="H238" s="174"/>
      <c r="I238" s="177"/>
      <c r="J238" s="188">
        <f>BK238</f>
        <v>0</v>
      </c>
      <c r="K238" s="174"/>
      <c r="L238" s="179"/>
      <c r="M238" s="180"/>
      <c r="N238" s="181"/>
      <c r="O238" s="181"/>
      <c r="P238" s="182">
        <f>SUM(P239:P240)</f>
        <v>0</v>
      </c>
      <c r="Q238" s="181"/>
      <c r="R238" s="182">
        <f>SUM(R239:R240)</f>
        <v>0.009591</v>
      </c>
      <c r="S238" s="181"/>
      <c r="T238" s="183">
        <f>SUM(T239:T240)</f>
        <v>0</v>
      </c>
      <c r="AR238" s="184" t="s">
        <v>85</v>
      </c>
      <c r="AT238" s="185" t="s">
        <v>74</v>
      </c>
      <c r="AU238" s="185" t="s">
        <v>83</v>
      </c>
      <c r="AY238" s="184" t="s">
        <v>139</v>
      </c>
      <c r="BK238" s="186">
        <f>SUM(BK239:BK240)</f>
        <v>0</v>
      </c>
    </row>
    <row r="239" spans="2:65" s="1" customFormat="1" ht="25.5" customHeight="1">
      <c r="B239" s="38"/>
      <c r="C239" s="189" t="s">
        <v>793</v>
      </c>
      <c r="D239" s="189" t="s">
        <v>142</v>
      </c>
      <c r="E239" s="190" t="s">
        <v>794</v>
      </c>
      <c r="F239" s="191" t="s">
        <v>795</v>
      </c>
      <c r="G239" s="192" t="s">
        <v>266</v>
      </c>
      <c r="H239" s="193">
        <v>13.9</v>
      </c>
      <c r="I239" s="194"/>
      <c r="J239" s="195">
        <f>ROUND(I239*H239,2)</f>
        <v>0</v>
      </c>
      <c r="K239" s="191" t="s">
        <v>190</v>
      </c>
      <c r="L239" s="58"/>
      <c r="M239" s="196" t="s">
        <v>21</v>
      </c>
      <c r="N239" s="197" t="s">
        <v>46</v>
      </c>
      <c r="O239" s="39"/>
      <c r="P239" s="198">
        <f>O239*H239</f>
        <v>0</v>
      </c>
      <c r="Q239" s="198">
        <v>0.00069</v>
      </c>
      <c r="R239" s="198">
        <f>Q239*H239</f>
        <v>0.009591</v>
      </c>
      <c r="S239" s="198">
        <v>0</v>
      </c>
      <c r="T239" s="199">
        <f>S239*H239</f>
        <v>0</v>
      </c>
      <c r="AR239" s="21" t="s">
        <v>209</v>
      </c>
      <c r="AT239" s="21" t="s">
        <v>142</v>
      </c>
      <c r="AU239" s="21" t="s">
        <v>85</v>
      </c>
      <c r="AY239" s="21" t="s">
        <v>139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21" t="s">
        <v>83</v>
      </c>
      <c r="BK239" s="200">
        <f>ROUND(I239*H239,2)</f>
        <v>0</v>
      </c>
      <c r="BL239" s="21" t="s">
        <v>209</v>
      </c>
      <c r="BM239" s="21" t="s">
        <v>796</v>
      </c>
    </row>
    <row r="240" spans="2:65" s="1" customFormat="1" ht="25.5" customHeight="1">
      <c r="B240" s="38"/>
      <c r="C240" s="189" t="s">
        <v>797</v>
      </c>
      <c r="D240" s="189" t="s">
        <v>142</v>
      </c>
      <c r="E240" s="190" t="s">
        <v>798</v>
      </c>
      <c r="F240" s="191" t="s">
        <v>799</v>
      </c>
      <c r="G240" s="192" t="s">
        <v>296</v>
      </c>
      <c r="H240" s="193">
        <v>0.01</v>
      </c>
      <c r="I240" s="194"/>
      <c r="J240" s="195">
        <f>ROUND(I240*H240,2)</f>
        <v>0</v>
      </c>
      <c r="K240" s="191" t="s">
        <v>190</v>
      </c>
      <c r="L240" s="58"/>
      <c r="M240" s="196" t="s">
        <v>21</v>
      </c>
      <c r="N240" s="197" t="s">
        <v>46</v>
      </c>
      <c r="O240" s="39"/>
      <c r="P240" s="198">
        <f>O240*H240</f>
        <v>0</v>
      </c>
      <c r="Q240" s="198">
        <v>0</v>
      </c>
      <c r="R240" s="198">
        <f>Q240*H240</f>
        <v>0</v>
      </c>
      <c r="S240" s="198">
        <v>0</v>
      </c>
      <c r="T240" s="199">
        <f>S240*H240</f>
        <v>0</v>
      </c>
      <c r="AR240" s="21" t="s">
        <v>209</v>
      </c>
      <c r="AT240" s="21" t="s">
        <v>142</v>
      </c>
      <c r="AU240" s="21" t="s">
        <v>85</v>
      </c>
      <c r="AY240" s="21" t="s">
        <v>139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21" t="s">
        <v>83</v>
      </c>
      <c r="BK240" s="200">
        <f>ROUND(I240*H240,2)</f>
        <v>0</v>
      </c>
      <c r="BL240" s="21" t="s">
        <v>209</v>
      </c>
      <c r="BM240" s="21" t="s">
        <v>800</v>
      </c>
    </row>
    <row r="241" spans="2:63" s="10" customFormat="1" ht="29.85" customHeight="1">
      <c r="B241" s="173"/>
      <c r="C241" s="174"/>
      <c r="D241" s="175" t="s">
        <v>74</v>
      </c>
      <c r="E241" s="187" t="s">
        <v>801</v>
      </c>
      <c r="F241" s="187" t="s">
        <v>802</v>
      </c>
      <c r="G241" s="174"/>
      <c r="H241" s="174"/>
      <c r="I241" s="177"/>
      <c r="J241" s="188">
        <f>BK241</f>
        <v>0</v>
      </c>
      <c r="K241" s="174"/>
      <c r="L241" s="179"/>
      <c r="M241" s="180"/>
      <c r="N241" s="181"/>
      <c r="O241" s="181"/>
      <c r="P241" s="182">
        <f>SUM(P242:P252)</f>
        <v>0</v>
      </c>
      <c r="Q241" s="181"/>
      <c r="R241" s="182">
        <f>SUM(R242:R252)</f>
        <v>1.2758342</v>
      </c>
      <c r="S241" s="181"/>
      <c r="T241" s="183">
        <f>SUM(T242:T252)</f>
        <v>0</v>
      </c>
      <c r="AR241" s="184" t="s">
        <v>85</v>
      </c>
      <c r="AT241" s="185" t="s">
        <v>74</v>
      </c>
      <c r="AU241" s="185" t="s">
        <v>83</v>
      </c>
      <c r="AY241" s="184" t="s">
        <v>139</v>
      </c>
      <c r="BK241" s="186">
        <f>SUM(BK242:BK252)</f>
        <v>0</v>
      </c>
    </row>
    <row r="242" spans="2:65" s="1" customFormat="1" ht="25.5" customHeight="1">
      <c r="B242" s="38"/>
      <c r="C242" s="189" t="s">
        <v>803</v>
      </c>
      <c r="D242" s="189" t="s">
        <v>142</v>
      </c>
      <c r="E242" s="190" t="s">
        <v>804</v>
      </c>
      <c r="F242" s="191" t="s">
        <v>805</v>
      </c>
      <c r="G242" s="192" t="s">
        <v>266</v>
      </c>
      <c r="H242" s="193">
        <v>16.57</v>
      </c>
      <c r="I242" s="194"/>
      <c r="J242" s="195">
        <f>ROUND(I242*H242,2)</f>
        <v>0</v>
      </c>
      <c r="K242" s="191" t="s">
        <v>190</v>
      </c>
      <c r="L242" s="58"/>
      <c r="M242" s="196" t="s">
        <v>21</v>
      </c>
      <c r="N242" s="197" t="s">
        <v>46</v>
      </c>
      <c r="O242" s="39"/>
      <c r="P242" s="198">
        <f>O242*H242</f>
        <v>0</v>
      </c>
      <c r="Q242" s="198">
        <v>0.02792</v>
      </c>
      <c r="R242" s="198">
        <f>Q242*H242</f>
        <v>0.4626344</v>
      </c>
      <c r="S242" s="198">
        <v>0</v>
      </c>
      <c r="T242" s="199">
        <f>S242*H242</f>
        <v>0</v>
      </c>
      <c r="AR242" s="21" t="s">
        <v>209</v>
      </c>
      <c r="AT242" s="21" t="s">
        <v>142</v>
      </c>
      <c r="AU242" s="21" t="s">
        <v>85</v>
      </c>
      <c r="AY242" s="21" t="s">
        <v>139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21" t="s">
        <v>83</v>
      </c>
      <c r="BK242" s="200">
        <f>ROUND(I242*H242,2)</f>
        <v>0</v>
      </c>
      <c r="BL242" s="21" t="s">
        <v>209</v>
      </c>
      <c r="BM242" s="21" t="s">
        <v>806</v>
      </c>
    </row>
    <row r="243" spans="2:47" s="1" customFormat="1" ht="27">
      <c r="B243" s="38"/>
      <c r="C243" s="60"/>
      <c r="D243" s="205" t="s">
        <v>276</v>
      </c>
      <c r="E243" s="60"/>
      <c r="F243" s="206" t="s">
        <v>807</v>
      </c>
      <c r="G243" s="60"/>
      <c r="H243" s="60"/>
      <c r="I243" s="160"/>
      <c r="J243" s="60"/>
      <c r="K243" s="60"/>
      <c r="L243" s="58"/>
      <c r="M243" s="207"/>
      <c r="N243" s="39"/>
      <c r="O243" s="39"/>
      <c r="P243" s="39"/>
      <c r="Q243" s="39"/>
      <c r="R243" s="39"/>
      <c r="S243" s="39"/>
      <c r="T243" s="75"/>
      <c r="AT243" s="21" t="s">
        <v>276</v>
      </c>
      <c r="AU243" s="21" t="s">
        <v>85</v>
      </c>
    </row>
    <row r="244" spans="2:65" s="1" customFormat="1" ht="25.5" customHeight="1">
      <c r="B244" s="38"/>
      <c r="C244" s="189" t="s">
        <v>808</v>
      </c>
      <c r="D244" s="189" t="s">
        <v>142</v>
      </c>
      <c r="E244" s="190" t="s">
        <v>809</v>
      </c>
      <c r="F244" s="191" t="s">
        <v>810</v>
      </c>
      <c r="G244" s="192" t="s">
        <v>266</v>
      </c>
      <c r="H244" s="193">
        <v>17.78</v>
      </c>
      <c r="I244" s="194"/>
      <c r="J244" s="195">
        <f>ROUND(I244*H244,2)</f>
        <v>0</v>
      </c>
      <c r="K244" s="191" t="s">
        <v>190</v>
      </c>
      <c r="L244" s="58"/>
      <c r="M244" s="196" t="s">
        <v>21</v>
      </c>
      <c r="N244" s="197" t="s">
        <v>46</v>
      </c>
      <c r="O244" s="39"/>
      <c r="P244" s="198">
        <f>O244*H244</f>
        <v>0</v>
      </c>
      <c r="Q244" s="198">
        <v>0.02</v>
      </c>
      <c r="R244" s="198">
        <f>Q244*H244</f>
        <v>0.3556</v>
      </c>
      <c r="S244" s="198">
        <v>0</v>
      </c>
      <c r="T244" s="199">
        <f>S244*H244</f>
        <v>0</v>
      </c>
      <c r="AR244" s="21" t="s">
        <v>209</v>
      </c>
      <c r="AT244" s="21" t="s">
        <v>142</v>
      </c>
      <c r="AU244" s="21" t="s">
        <v>85</v>
      </c>
      <c r="AY244" s="21" t="s">
        <v>139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21" t="s">
        <v>83</v>
      </c>
      <c r="BK244" s="200">
        <f>ROUND(I244*H244,2)</f>
        <v>0</v>
      </c>
      <c r="BL244" s="21" t="s">
        <v>209</v>
      </c>
      <c r="BM244" s="21" t="s">
        <v>811</v>
      </c>
    </row>
    <row r="245" spans="2:65" s="1" customFormat="1" ht="16.5" customHeight="1">
      <c r="B245" s="38"/>
      <c r="C245" s="189" t="s">
        <v>812</v>
      </c>
      <c r="D245" s="189" t="s">
        <v>142</v>
      </c>
      <c r="E245" s="190" t="s">
        <v>813</v>
      </c>
      <c r="F245" s="191" t="s">
        <v>814</v>
      </c>
      <c r="G245" s="192" t="s">
        <v>266</v>
      </c>
      <c r="H245" s="193">
        <v>15.15</v>
      </c>
      <c r="I245" s="194"/>
      <c r="J245" s="195">
        <f>ROUND(I245*H245,2)</f>
        <v>0</v>
      </c>
      <c r="K245" s="191" t="s">
        <v>190</v>
      </c>
      <c r="L245" s="58"/>
      <c r="M245" s="196" t="s">
        <v>21</v>
      </c>
      <c r="N245" s="197" t="s">
        <v>46</v>
      </c>
      <c r="O245" s="39"/>
      <c r="P245" s="198">
        <f>O245*H245</f>
        <v>0</v>
      </c>
      <c r="Q245" s="198">
        <v>0.01261</v>
      </c>
      <c r="R245" s="198">
        <f>Q245*H245</f>
        <v>0.1910415</v>
      </c>
      <c r="S245" s="198">
        <v>0</v>
      </c>
      <c r="T245" s="199">
        <f>S245*H245</f>
        <v>0</v>
      </c>
      <c r="AR245" s="21" t="s">
        <v>209</v>
      </c>
      <c r="AT245" s="21" t="s">
        <v>142</v>
      </c>
      <c r="AU245" s="21" t="s">
        <v>85</v>
      </c>
      <c r="AY245" s="21" t="s">
        <v>139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21" t="s">
        <v>83</v>
      </c>
      <c r="BK245" s="200">
        <f>ROUND(I245*H245,2)</f>
        <v>0</v>
      </c>
      <c r="BL245" s="21" t="s">
        <v>209</v>
      </c>
      <c r="BM245" s="21" t="s">
        <v>815</v>
      </c>
    </row>
    <row r="246" spans="2:65" s="1" customFormat="1" ht="16.5" customHeight="1">
      <c r="B246" s="38"/>
      <c r="C246" s="189" t="s">
        <v>816</v>
      </c>
      <c r="D246" s="189" t="s">
        <v>142</v>
      </c>
      <c r="E246" s="190" t="s">
        <v>817</v>
      </c>
      <c r="F246" s="191" t="s">
        <v>818</v>
      </c>
      <c r="G246" s="192" t="s">
        <v>266</v>
      </c>
      <c r="H246" s="193">
        <v>2.63</v>
      </c>
      <c r="I246" s="194"/>
      <c r="J246" s="195">
        <f>ROUND(I246*H246,2)</f>
        <v>0</v>
      </c>
      <c r="K246" s="191" t="s">
        <v>190</v>
      </c>
      <c r="L246" s="58"/>
      <c r="M246" s="196" t="s">
        <v>21</v>
      </c>
      <c r="N246" s="197" t="s">
        <v>46</v>
      </c>
      <c r="O246" s="39"/>
      <c r="P246" s="198">
        <f>O246*H246</f>
        <v>0</v>
      </c>
      <c r="Q246" s="198">
        <v>0.01292</v>
      </c>
      <c r="R246" s="198">
        <f>Q246*H246</f>
        <v>0.0339796</v>
      </c>
      <c r="S246" s="198">
        <v>0</v>
      </c>
      <c r="T246" s="199">
        <f>S246*H246</f>
        <v>0</v>
      </c>
      <c r="AR246" s="21" t="s">
        <v>209</v>
      </c>
      <c r="AT246" s="21" t="s">
        <v>142</v>
      </c>
      <c r="AU246" s="21" t="s">
        <v>85</v>
      </c>
      <c r="AY246" s="21" t="s">
        <v>139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21" t="s">
        <v>83</v>
      </c>
      <c r="BK246" s="200">
        <f>ROUND(I246*H246,2)</f>
        <v>0</v>
      </c>
      <c r="BL246" s="21" t="s">
        <v>209</v>
      </c>
      <c r="BM246" s="21" t="s">
        <v>819</v>
      </c>
    </row>
    <row r="247" spans="2:65" s="1" customFormat="1" ht="16.5" customHeight="1">
      <c r="B247" s="38"/>
      <c r="C247" s="189" t="s">
        <v>820</v>
      </c>
      <c r="D247" s="189" t="s">
        <v>142</v>
      </c>
      <c r="E247" s="190" t="s">
        <v>821</v>
      </c>
      <c r="F247" s="191" t="s">
        <v>822</v>
      </c>
      <c r="G247" s="192" t="s">
        <v>335</v>
      </c>
      <c r="H247" s="193">
        <v>26.22</v>
      </c>
      <c r="I247" s="194"/>
      <c r="J247" s="195">
        <f>ROUND(I247*H247,2)</f>
        <v>0</v>
      </c>
      <c r="K247" s="191" t="s">
        <v>190</v>
      </c>
      <c r="L247" s="58"/>
      <c r="M247" s="196" t="s">
        <v>21</v>
      </c>
      <c r="N247" s="197" t="s">
        <v>46</v>
      </c>
      <c r="O247" s="39"/>
      <c r="P247" s="198">
        <f>O247*H247</f>
        <v>0</v>
      </c>
      <c r="Q247" s="198">
        <v>0.00026</v>
      </c>
      <c r="R247" s="198">
        <f>Q247*H247</f>
        <v>0.006817199999999999</v>
      </c>
      <c r="S247" s="198">
        <v>0</v>
      </c>
      <c r="T247" s="199">
        <f>S247*H247</f>
        <v>0</v>
      </c>
      <c r="AR247" s="21" t="s">
        <v>209</v>
      </c>
      <c r="AT247" s="21" t="s">
        <v>142</v>
      </c>
      <c r="AU247" s="21" t="s">
        <v>85</v>
      </c>
      <c r="AY247" s="21" t="s">
        <v>139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21" t="s">
        <v>83</v>
      </c>
      <c r="BK247" s="200">
        <f>ROUND(I247*H247,2)</f>
        <v>0</v>
      </c>
      <c r="BL247" s="21" t="s">
        <v>209</v>
      </c>
      <c r="BM247" s="21" t="s">
        <v>823</v>
      </c>
    </row>
    <row r="248" spans="2:65" s="1" customFormat="1" ht="16.5" customHeight="1">
      <c r="B248" s="38"/>
      <c r="C248" s="189" t="s">
        <v>824</v>
      </c>
      <c r="D248" s="189" t="s">
        <v>142</v>
      </c>
      <c r="E248" s="190" t="s">
        <v>825</v>
      </c>
      <c r="F248" s="191" t="s">
        <v>826</v>
      </c>
      <c r="G248" s="192" t="s">
        <v>335</v>
      </c>
      <c r="H248" s="193">
        <v>4.05</v>
      </c>
      <c r="I248" s="194"/>
      <c r="J248" s="195">
        <f>ROUND(I248*H248,2)</f>
        <v>0</v>
      </c>
      <c r="K248" s="191" t="s">
        <v>190</v>
      </c>
      <c r="L248" s="58"/>
      <c r="M248" s="196" t="s">
        <v>21</v>
      </c>
      <c r="N248" s="197" t="s">
        <v>46</v>
      </c>
      <c r="O248" s="39"/>
      <c r="P248" s="198">
        <f>O248*H248</f>
        <v>0</v>
      </c>
      <c r="Q248" s="198">
        <v>0.02573</v>
      </c>
      <c r="R248" s="198">
        <f>Q248*H248</f>
        <v>0.1042065</v>
      </c>
      <c r="S248" s="198">
        <v>0</v>
      </c>
      <c r="T248" s="199">
        <f>S248*H248</f>
        <v>0</v>
      </c>
      <c r="AR248" s="21" t="s">
        <v>209</v>
      </c>
      <c r="AT248" s="21" t="s">
        <v>142</v>
      </c>
      <c r="AU248" s="21" t="s">
        <v>85</v>
      </c>
      <c r="AY248" s="21" t="s">
        <v>139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21" t="s">
        <v>83</v>
      </c>
      <c r="BK248" s="200">
        <f>ROUND(I248*H248,2)</f>
        <v>0</v>
      </c>
      <c r="BL248" s="21" t="s">
        <v>209</v>
      </c>
      <c r="BM248" s="21" t="s">
        <v>827</v>
      </c>
    </row>
    <row r="249" spans="2:47" s="1" customFormat="1" ht="27">
      <c r="B249" s="38"/>
      <c r="C249" s="60"/>
      <c r="D249" s="205" t="s">
        <v>276</v>
      </c>
      <c r="E249" s="60"/>
      <c r="F249" s="206" t="s">
        <v>828</v>
      </c>
      <c r="G249" s="60"/>
      <c r="H249" s="60"/>
      <c r="I249" s="160"/>
      <c r="J249" s="60"/>
      <c r="K249" s="60"/>
      <c r="L249" s="58"/>
      <c r="M249" s="207"/>
      <c r="N249" s="39"/>
      <c r="O249" s="39"/>
      <c r="P249" s="39"/>
      <c r="Q249" s="39"/>
      <c r="R249" s="39"/>
      <c r="S249" s="39"/>
      <c r="T249" s="75"/>
      <c r="AT249" s="21" t="s">
        <v>276</v>
      </c>
      <c r="AU249" s="21" t="s">
        <v>85</v>
      </c>
    </row>
    <row r="250" spans="2:65" s="1" customFormat="1" ht="16.5" customHeight="1">
      <c r="B250" s="38"/>
      <c r="C250" s="189" t="s">
        <v>829</v>
      </c>
      <c r="D250" s="189" t="s">
        <v>142</v>
      </c>
      <c r="E250" s="190" t="s">
        <v>830</v>
      </c>
      <c r="F250" s="191" t="s">
        <v>831</v>
      </c>
      <c r="G250" s="192" t="s">
        <v>335</v>
      </c>
      <c r="H250" s="193">
        <v>3.5</v>
      </c>
      <c r="I250" s="194"/>
      <c r="J250" s="195">
        <f>ROUND(I250*H250,2)</f>
        <v>0</v>
      </c>
      <c r="K250" s="191" t="s">
        <v>190</v>
      </c>
      <c r="L250" s="58"/>
      <c r="M250" s="196" t="s">
        <v>21</v>
      </c>
      <c r="N250" s="197" t="s">
        <v>46</v>
      </c>
      <c r="O250" s="39"/>
      <c r="P250" s="198">
        <f>O250*H250</f>
        <v>0</v>
      </c>
      <c r="Q250" s="198">
        <v>0.03473</v>
      </c>
      <c r="R250" s="198">
        <f>Q250*H250</f>
        <v>0.121555</v>
      </c>
      <c r="S250" s="198">
        <v>0</v>
      </c>
      <c r="T250" s="199">
        <f>S250*H250</f>
        <v>0</v>
      </c>
      <c r="AR250" s="21" t="s">
        <v>209</v>
      </c>
      <c r="AT250" s="21" t="s">
        <v>142</v>
      </c>
      <c r="AU250" s="21" t="s">
        <v>85</v>
      </c>
      <c r="AY250" s="21" t="s">
        <v>139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21" t="s">
        <v>83</v>
      </c>
      <c r="BK250" s="200">
        <f>ROUND(I250*H250,2)</f>
        <v>0</v>
      </c>
      <c r="BL250" s="21" t="s">
        <v>209</v>
      </c>
      <c r="BM250" s="21" t="s">
        <v>832</v>
      </c>
    </row>
    <row r="251" spans="2:47" s="1" customFormat="1" ht="27">
      <c r="B251" s="38"/>
      <c r="C251" s="60"/>
      <c r="D251" s="205" t="s">
        <v>276</v>
      </c>
      <c r="E251" s="60"/>
      <c r="F251" s="206" t="s">
        <v>833</v>
      </c>
      <c r="G251" s="60"/>
      <c r="H251" s="60"/>
      <c r="I251" s="160"/>
      <c r="J251" s="60"/>
      <c r="K251" s="60"/>
      <c r="L251" s="58"/>
      <c r="M251" s="207"/>
      <c r="N251" s="39"/>
      <c r="O251" s="39"/>
      <c r="P251" s="39"/>
      <c r="Q251" s="39"/>
      <c r="R251" s="39"/>
      <c r="S251" s="39"/>
      <c r="T251" s="75"/>
      <c r="AT251" s="21" t="s">
        <v>276</v>
      </c>
      <c r="AU251" s="21" t="s">
        <v>85</v>
      </c>
    </row>
    <row r="252" spans="2:65" s="1" customFormat="1" ht="16.5" customHeight="1">
      <c r="B252" s="38"/>
      <c r="C252" s="189" t="s">
        <v>834</v>
      </c>
      <c r="D252" s="189" t="s">
        <v>142</v>
      </c>
      <c r="E252" s="190" t="s">
        <v>835</v>
      </c>
      <c r="F252" s="191" t="s">
        <v>836</v>
      </c>
      <c r="G252" s="192" t="s">
        <v>296</v>
      </c>
      <c r="H252" s="193">
        <v>1.276</v>
      </c>
      <c r="I252" s="194"/>
      <c r="J252" s="195">
        <f>ROUND(I252*H252,2)</f>
        <v>0</v>
      </c>
      <c r="K252" s="191" t="s">
        <v>190</v>
      </c>
      <c r="L252" s="58"/>
      <c r="M252" s="196" t="s">
        <v>21</v>
      </c>
      <c r="N252" s="197" t="s">
        <v>46</v>
      </c>
      <c r="O252" s="39"/>
      <c r="P252" s="198">
        <f>O252*H252</f>
        <v>0</v>
      </c>
      <c r="Q252" s="198">
        <v>0</v>
      </c>
      <c r="R252" s="198">
        <f>Q252*H252</f>
        <v>0</v>
      </c>
      <c r="S252" s="198">
        <v>0</v>
      </c>
      <c r="T252" s="199">
        <f>S252*H252</f>
        <v>0</v>
      </c>
      <c r="AR252" s="21" t="s">
        <v>209</v>
      </c>
      <c r="AT252" s="21" t="s">
        <v>142</v>
      </c>
      <c r="AU252" s="21" t="s">
        <v>85</v>
      </c>
      <c r="AY252" s="21" t="s">
        <v>139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21" t="s">
        <v>83</v>
      </c>
      <c r="BK252" s="200">
        <f>ROUND(I252*H252,2)</f>
        <v>0</v>
      </c>
      <c r="BL252" s="21" t="s">
        <v>209</v>
      </c>
      <c r="BM252" s="21" t="s">
        <v>837</v>
      </c>
    </row>
    <row r="253" spans="2:63" s="10" customFormat="1" ht="29.85" customHeight="1">
      <c r="B253" s="173"/>
      <c r="C253" s="174"/>
      <c r="D253" s="175" t="s">
        <v>74</v>
      </c>
      <c r="E253" s="187" t="s">
        <v>838</v>
      </c>
      <c r="F253" s="187" t="s">
        <v>839</v>
      </c>
      <c r="G253" s="174"/>
      <c r="H253" s="174"/>
      <c r="I253" s="177"/>
      <c r="J253" s="188">
        <f>BK253</f>
        <v>0</v>
      </c>
      <c r="K253" s="174"/>
      <c r="L253" s="179"/>
      <c r="M253" s="180"/>
      <c r="N253" s="181"/>
      <c r="O253" s="181"/>
      <c r="P253" s="182">
        <f>SUM(P254:P268)</f>
        <v>0</v>
      </c>
      <c r="Q253" s="181"/>
      <c r="R253" s="182">
        <f>SUM(R254:R268)</f>
        <v>0.12962519999999997</v>
      </c>
      <c r="S253" s="181"/>
      <c r="T253" s="183">
        <f>SUM(T254:T268)</f>
        <v>0</v>
      </c>
      <c r="AR253" s="184" t="s">
        <v>85</v>
      </c>
      <c r="AT253" s="185" t="s">
        <v>74</v>
      </c>
      <c r="AU253" s="185" t="s">
        <v>83</v>
      </c>
      <c r="AY253" s="184" t="s">
        <v>139</v>
      </c>
      <c r="BK253" s="186">
        <f>SUM(BK254:BK268)</f>
        <v>0</v>
      </c>
    </row>
    <row r="254" spans="2:65" s="1" customFormat="1" ht="16.5" customHeight="1">
      <c r="B254" s="38"/>
      <c r="C254" s="189" t="s">
        <v>840</v>
      </c>
      <c r="D254" s="189" t="s">
        <v>142</v>
      </c>
      <c r="E254" s="190" t="s">
        <v>841</v>
      </c>
      <c r="F254" s="191" t="s">
        <v>842</v>
      </c>
      <c r="G254" s="192" t="s">
        <v>335</v>
      </c>
      <c r="H254" s="193">
        <v>5.69</v>
      </c>
      <c r="I254" s="194"/>
      <c r="J254" s="195">
        <f>ROUND(I254*H254,2)</f>
        <v>0</v>
      </c>
      <c r="K254" s="191" t="s">
        <v>190</v>
      </c>
      <c r="L254" s="58"/>
      <c r="M254" s="196" t="s">
        <v>21</v>
      </c>
      <c r="N254" s="197" t="s">
        <v>46</v>
      </c>
      <c r="O254" s="39"/>
      <c r="P254" s="198">
        <f>O254*H254</f>
        <v>0</v>
      </c>
      <c r="Q254" s="198">
        <v>0.00028</v>
      </c>
      <c r="R254" s="198">
        <f>Q254*H254</f>
        <v>0.0015932</v>
      </c>
      <c r="S254" s="198">
        <v>0</v>
      </c>
      <c r="T254" s="199">
        <f>S254*H254</f>
        <v>0</v>
      </c>
      <c r="AR254" s="21" t="s">
        <v>209</v>
      </c>
      <c r="AT254" s="21" t="s">
        <v>142</v>
      </c>
      <c r="AU254" s="21" t="s">
        <v>85</v>
      </c>
      <c r="AY254" s="21" t="s">
        <v>139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21" t="s">
        <v>83</v>
      </c>
      <c r="BK254" s="200">
        <f>ROUND(I254*H254,2)</f>
        <v>0</v>
      </c>
      <c r="BL254" s="21" t="s">
        <v>209</v>
      </c>
      <c r="BM254" s="21" t="s">
        <v>843</v>
      </c>
    </row>
    <row r="255" spans="2:65" s="1" customFormat="1" ht="16.5" customHeight="1">
      <c r="B255" s="38"/>
      <c r="C255" s="220" t="s">
        <v>844</v>
      </c>
      <c r="D255" s="220" t="s">
        <v>577</v>
      </c>
      <c r="E255" s="221" t="s">
        <v>845</v>
      </c>
      <c r="F255" s="222" t="s">
        <v>846</v>
      </c>
      <c r="G255" s="223" t="s">
        <v>266</v>
      </c>
      <c r="H255" s="224">
        <v>0.506</v>
      </c>
      <c r="I255" s="225"/>
      <c r="J255" s="226">
        <f>ROUND(I255*H255,2)</f>
        <v>0</v>
      </c>
      <c r="K255" s="222" t="s">
        <v>21</v>
      </c>
      <c r="L255" s="227"/>
      <c r="M255" s="228" t="s">
        <v>21</v>
      </c>
      <c r="N255" s="229" t="s">
        <v>46</v>
      </c>
      <c r="O255" s="39"/>
      <c r="P255" s="198">
        <f>O255*H255</f>
        <v>0</v>
      </c>
      <c r="Q255" s="198">
        <v>0.0192</v>
      </c>
      <c r="R255" s="198">
        <f>Q255*H255</f>
        <v>0.009715199999999998</v>
      </c>
      <c r="S255" s="198">
        <v>0</v>
      </c>
      <c r="T255" s="199">
        <f>S255*H255</f>
        <v>0</v>
      </c>
      <c r="AR255" s="21" t="s">
        <v>404</v>
      </c>
      <c r="AT255" s="21" t="s">
        <v>577</v>
      </c>
      <c r="AU255" s="21" t="s">
        <v>85</v>
      </c>
      <c r="AY255" s="21" t="s">
        <v>139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21" t="s">
        <v>83</v>
      </c>
      <c r="BK255" s="200">
        <f>ROUND(I255*H255,2)</f>
        <v>0</v>
      </c>
      <c r="BL255" s="21" t="s">
        <v>209</v>
      </c>
      <c r="BM255" s="21" t="s">
        <v>847</v>
      </c>
    </row>
    <row r="256" spans="2:47" s="1" customFormat="1" ht="40.5">
      <c r="B256" s="38"/>
      <c r="C256" s="60"/>
      <c r="D256" s="205" t="s">
        <v>276</v>
      </c>
      <c r="E256" s="60"/>
      <c r="F256" s="206" t="s">
        <v>848</v>
      </c>
      <c r="G256" s="60"/>
      <c r="H256" s="60"/>
      <c r="I256" s="160"/>
      <c r="J256" s="60"/>
      <c r="K256" s="60"/>
      <c r="L256" s="58"/>
      <c r="M256" s="207"/>
      <c r="N256" s="39"/>
      <c r="O256" s="39"/>
      <c r="P256" s="39"/>
      <c r="Q256" s="39"/>
      <c r="R256" s="39"/>
      <c r="S256" s="39"/>
      <c r="T256" s="75"/>
      <c r="AT256" s="21" t="s">
        <v>276</v>
      </c>
      <c r="AU256" s="21" t="s">
        <v>85</v>
      </c>
    </row>
    <row r="257" spans="2:51" s="11" customFormat="1" ht="13.5">
      <c r="B257" s="208"/>
      <c r="C257" s="209"/>
      <c r="D257" s="205" t="s">
        <v>278</v>
      </c>
      <c r="E257" s="209"/>
      <c r="F257" s="210" t="s">
        <v>849</v>
      </c>
      <c r="G257" s="209"/>
      <c r="H257" s="211">
        <v>0.506</v>
      </c>
      <c r="I257" s="212"/>
      <c r="J257" s="209"/>
      <c r="K257" s="209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278</v>
      </c>
      <c r="AU257" s="217" t="s">
        <v>85</v>
      </c>
      <c r="AV257" s="11" t="s">
        <v>85</v>
      </c>
      <c r="AW257" s="11" t="s">
        <v>6</v>
      </c>
      <c r="AX257" s="11" t="s">
        <v>83</v>
      </c>
      <c r="AY257" s="217" t="s">
        <v>139</v>
      </c>
    </row>
    <row r="258" spans="2:65" s="1" customFormat="1" ht="16.5" customHeight="1">
      <c r="B258" s="38"/>
      <c r="C258" s="189" t="s">
        <v>850</v>
      </c>
      <c r="D258" s="189" t="s">
        <v>142</v>
      </c>
      <c r="E258" s="190" t="s">
        <v>851</v>
      </c>
      <c r="F258" s="191" t="s">
        <v>852</v>
      </c>
      <c r="G258" s="192" t="s">
        <v>266</v>
      </c>
      <c r="H258" s="193">
        <v>2.63</v>
      </c>
      <c r="I258" s="194"/>
      <c r="J258" s="195">
        <f>ROUND(I258*H258,2)</f>
        <v>0</v>
      </c>
      <c r="K258" s="191" t="s">
        <v>190</v>
      </c>
      <c r="L258" s="58"/>
      <c r="M258" s="196" t="s">
        <v>21</v>
      </c>
      <c r="N258" s="197" t="s">
        <v>46</v>
      </c>
      <c r="O258" s="39"/>
      <c r="P258" s="198">
        <f>O258*H258</f>
        <v>0</v>
      </c>
      <c r="Q258" s="198">
        <v>0.00417</v>
      </c>
      <c r="R258" s="198">
        <f>Q258*H258</f>
        <v>0.0109671</v>
      </c>
      <c r="S258" s="198">
        <v>0</v>
      </c>
      <c r="T258" s="199">
        <f>S258*H258</f>
        <v>0</v>
      </c>
      <c r="AR258" s="21" t="s">
        <v>209</v>
      </c>
      <c r="AT258" s="21" t="s">
        <v>142</v>
      </c>
      <c r="AU258" s="21" t="s">
        <v>85</v>
      </c>
      <c r="AY258" s="21" t="s">
        <v>139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21" t="s">
        <v>83</v>
      </c>
      <c r="BK258" s="200">
        <f>ROUND(I258*H258,2)</f>
        <v>0</v>
      </c>
      <c r="BL258" s="21" t="s">
        <v>209</v>
      </c>
      <c r="BM258" s="21" t="s">
        <v>853</v>
      </c>
    </row>
    <row r="259" spans="2:65" s="1" customFormat="1" ht="16.5" customHeight="1">
      <c r="B259" s="38"/>
      <c r="C259" s="220" t="s">
        <v>854</v>
      </c>
      <c r="D259" s="220" t="s">
        <v>577</v>
      </c>
      <c r="E259" s="221" t="s">
        <v>845</v>
      </c>
      <c r="F259" s="222" t="s">
        <v>846</v>
      </c>
      <c r="G259" s="223" t="s">
        <v>266</v>
      </c>
      <c r="H259" s="224">
        <v>2.893</v>
      </c>
      <c r="I259" s="225"/>
      <c r="J259" s="226">
        <f>ROUND(I259*H259,2)</f>
        <v>0</v>
      </c>
      <c r="K259" s="222" t="s">
        <v>21</v>
      </c>
      <c r="L259" s="227"/>
      <c r="M259" s="228" t="s">
        <v>21</v>
      </c>
      <c r="N259" s="229" t="s">
        <v>46</v>
      </c>
      <c r="O259" s="39"/>
      <c r="P259" s="198">
        <f>O259*H259</f>
        <v>0</v>
      </c>
      <c r="Q259" s="198">
        <v>0.0192</v>
      </c>
      <c r="R259" s="198">
        <f>Q259*H259</f>
        <v>0.055545599999999994</v>
      </c>
      <c r="S259" s="198">
        <v>0</v>
      </c>
      <c r="T259" s="199">
        <f>S259*H259</f>
        <v>0</v>
      </c>
      <c r="AR259" s="21" t="s">
        <v>404</v>
      </c>
      <c r="AT259" s="21" t="s">
        <v>577</v>
      </c>
      <c r="AU259" s="21" t="s">
        <v>85</v>
      </c>
      <c r="AY259" s="21" t="s">
        <v>139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21" t="s">
        <v>83</v>
      </c>
      <c r="BK259" s="200">
        <f>ROUND(I259*H259,2)</f>
        <v>0</v>
      </c>
      <c r="BL259" s="21" t="s">
        <v>209</v>
      </c>
      <c r="BM259" s="21" t="s">
        <v>855</v>
      </c>
    </row>
    <row r="260" spans="2:47" s="1" customFormat="1" ht="54">
      <c r="B260" s="38"/>
      <c r="C260" s="60"/>
      <c r="D260" s="205" t="s">
        <v>276</v>
      </c>
      <c r="E260" s="60"/>
      <c r="F260" s="206" t="s">
        <v>856</v>
      </c>
      <c r="G260" s="60"/>
      <c r="H260" s="60"/>
      <c r="I260" s="160"/>
      <c r="J260" s="60"/>
      <c r="K260" s="60"/>
      <c r="L260" s="58"/>
      <c r="M260" s="207"/>
      <c r="N260" s="39"/>
      <c r="O260" s="39"/>
      <c r="P260" s="39"/>
      <c r="Q260" s="39"/>
      <c r="R260" s="39"/>
      <c r="S260" s="39"/>
      <c r="T260" s="75"/>
      <c r="AT260" s="21" t="s">
        <v>276</v>
      </c>
      <c r="AU260" s="21" t="s">
        <v>85</v>
      </c>
    </row>
    <row r="261" spans="2:51" s="11" customFormat="1" ht="13.5">
      <c r="B261" s="208"/>
      <c r="C261" s="209"/>
      <c r="D261" s="205" t="s">
        <v>278</v>
      </c>
      <c r="E261" s="209"/>
      <c r="F261" s="210" t="s">
        <v>857</v>
      </c>
      <c r="G261" s="209"/>
      <c r="H261" s="211">
        <v>2.893</v>
      </c>
      <c r="I261" s="212"/>
      <c r="J261" s="209"/>
      <c r="K261" s="209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278</v>
      </c>
      <c r="AU261" s="217" t="s">
        <v>85</v>
      </c>
      <c r="AV261" s="11" t="s">
        <v>85</v>
      </c>
      <c r="AW261" s="11" t="s">
        <v>6</v>
      </c>
      <c r="AX261" s="11" t="s">
        <v>83</v>
      </c>
      <c r="AY261" s="217" t="s">
        <v>139</v>
      </c>
    </row>
    <row r="262" spans="2:65" s="1" customFormat="1" ht="16.5" customHeight="1">
      <c r="B262" s="38"/>
      <c r="C262" s="189" t="s">
        <v>858</v>
      </c>
      <c r="D262" s="189" t="s">
        <v>142</v>
      </c>
      <c r="E262" s="190" t="s">
        <v>859</v>
      </c>
      <c r="F262" s="191" t="s">
        <v>860</v>
      </c>
      <c r="G262" s="192" t="s">
        <v>266</v>
      </c>
      <c r="H262" s="193">
        <v>3.09</v>
      </c>
      <c r="I262" s="194"/>
      <c r="J262" s="195">
        <f>ROUND(I262*H262,2)</f>
        <v>0</v>
      </c>
      <c r="K262" s="191" t="s">
        <v>190</v>
      </c>
      <c r="L262" s="58"/>
      <c r="M262" s="196" t="s">
        <v>21</v>
      </c>
      <c r="N262" s="197" t="s">
        <v>46</v>
      </c>
      <c r="O262" s="39"/>
      <c r="P262" s="198">
        <f>O262*H262</f>
        <v>0</v>
      </c>
      <c r="Q262" s="198">
        <v>0.0003</v>
      </c>
      <c r="R262" s="198">
        <f>Q262*H262</f>
        <v>0.0009269999999999999</v>
      </c>
      <c r="S262" s="198">
        <v>0</v>
      </c>
      <c r="T262" s="199">
        <f>S262*H262</f>
        <v>0</v>
      </c>
      <c r="AR262" s="21" t="s">
        <v>209</v>
      </c>
      <c r="AT262" s="21" t="s">
        <v>142</v>
      </c>
      <c r="AU262" s="21" t="s">
        <v>85</v>
      </c>
      <c r="AY262" s="21" t="s">
        <v>139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21" t="s">
        <v>83</v>
      </c>
      <c r="BK262" s="200">
        <f>ROUND(I262*H262,2)</f>
        <v>0</v>
      </c>
      <c r="BL262" s="21" t="s">
        <v>209</v>
      </c>
      <c r="BM262" s="21" t="s">
        <v>861</v>
      </c>
    </row>
    <row r="263" spans="2:65" s="1" customFormat="1" ht="16.5" customHeight="1">
      <c r="B263" s="38"/>
      <c r="C263" s="189" t="s">
        <v>862</v>
      </c>
      <c r="D263" s="189" t="s">
        <v>142</v>
      </c>
      <c r="E263" s="190" t="s">
        <v>863</v>
      </c>
      <c r="F263" s="191" t="s">
        <v>864</v>
      </c>
      <c r="G263" s="192" t="s">
        <v>335</v>
      </c>
      <c r="H263" s="193">
        <v>5.69</v>
      </c>
      <c r="I263" s="194"/>
      <c r="J263" s="195">
        <f>ROUND(I263*H263,2)</f>
        <v>0</v>
      </c>
      <c r="K263" s="191" t="s">
        <v>190</v>
      </c>
      <c r="L263" s="58"/>
      <c r="M263" s="196" t="s">
        <v>21</v>
      </c>
      <c r="N263" s="197" t="s">
        <v>46</v>
      </c>
      <c r="O263" s="39"/>
      <c r="P263" s="198">
        <f>O263*H263</f>
        <v>0</v>
      </c>
      <c r="Q263" s="198">
        <v>3E-05</v>
      </c>
      <c r="R263" s="198">
        <f>Q263*H263</f>
        <v>0.00017070000000000003</v>
      </c>
      <c r="S263" s="198">
        <v>0</v>
      </c>
      <c r="T263" s="199">
        <f>S263*H263</f>
        <v>0</v>
      </c>
      <c r="AR263" s="21" t="s">
        <v>209</v>
      </c>
      <c r="AT263" s="21" t="s">
        <v>142</v>
      </c>
      <c r="AU263" s="21" t="s">
        <v>85</v>
      </c>
      <c r="AY263" s="21" t="s">
        <v>139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21" t="s">
        <v>83</v>
      </c>
      <c r="BK263" s="200">
        <f>ROUND(I263*H263,2)</f>
        <v>0</v>
      </c>
      <c r="BL263" s="21" t="s">
        <v>209</v>
      </c>
      <c r="BM263" s="21" t="s">
        <v>865</v>
      </c>
    </row>
    <row r="264" spans="2:65" s="1" customFormat="1" ht="16.5" customHeight="1">
      <c r="B264" s="38"/>
      <c r="C264" s="189" t="s">
        <v>866</v>
      </c>
      <c r="D264" s="189" t="s">
        <v>142</v>
      </c>
      <c r="E264" s="190" t="s">
        <v>867</v>
      </c>
      <c r="F264" s="191" t="s">
        <v>868</v>
      </c>
      <c r="G264" s="192" t="s">
        <v>328</v>
      </c>
      <c r="H264" s="193">
        <v>19</v>
      </c>
      <c r="I264" s="194"/>
      <c r="J264" s="195">
        <f>ROUND(I264*H264,2)</f>
        <v>0</v>
      </c>
      <c r="K264" s="191" t="s">
        <v>190</v>
      </c>
      <c r="L264" s="58"/>
      <c r="M264" s="196" t="s">
        <v>21</v>
      </c>
      <c r="N264" s="197" t="s">
        <v>46</v>
      </c>
      <c r="O264" s="39"/>
      <c r="P264" s="198">
        <f>O264*H264</f>
        <v>0</v>
      </c>
      <c r="Q264" s="198">
        <v>0</v>
      </c>
      <c r="R264" s="198">
        <f>Q264*H264</f>
        <v>0</v>
      </c>
      <c r="S264" s="198">
        <v>0</v>
      </c>
      <c r="T264" s="199">
        <f>S264*H264</f>
        <v>0</v>
      </c>
      <c r="AR264" s="21" t="s">
        <v>209</v>
      </c>
      <c r="AT264" s="21" t="s">
        <v>142</v>
      </c>
      <c r="AU264" s="21" t="s">
        <v>85</v>
      </c>
      <c r="AY264" s="21" t="s">
        <v>139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21" t="s">
        <v>83</v>
      </c>
      <c r="BK264" s="200">
        <f>ROUND(I264*H264,2)</f>
        <v>0</v>
      </c>
      <c r="BL264" s="21" t="s">
        <v>209</v>
      </c>
      <c r="BM264" s="21" t="s">
        <v>869</v>
      </c>
    </row>
    <row r="265" spans="2:65" s="1" customFormat="1" ht="16.5" customHeight="1">
      <c r="B265" s="38"/>
      <c r="C265" s="189" t="s">
        <v>870</v>
      </c>
      <c r="D265" s="189" t="s">
        <v>142</v>
      </c>
      <c r="E265" s="190" t="s">
        <v>871</v>
      </c>
      <c r="F265" s="191" t="s">
        <v>872</v>
      </c>
      <c r="G265" s="192" t="s">
        <v>266</v>
      </c>
      <c r="H265" s="193">
        <v>2.63</v>
      </c>
      <c r="I265" s="194"/>
      <c r="J265" s="195">
        <f>ROUND(I265*H265,2)</f>
        <v>0</v>
      </c>
      <c r="K265" s="191" t="s">
        <v>190</v>
      </c>
      <c r="L265" s="58"/>
      <c r="M265" s="196" t="s">
        <v>21</v>
      </c>
      <c r="N265" s="197" t="s">
        <v>46</v>
      </c>
      <c r="O265" s="39"/>
      <c r="P265" s="198">
        <f>O265*H265</f>
        <v>0</v>
      </c>
      <c r="Q265" s="198">
        <v>0.0077</v>
      </c>
      <c r="R265" s="198">
        <f>Q265*H265</f>
        <v>0.020250999999999998</v>
      </c>
      <c r="S265" s="198">
        <v>0</v>
      </c>
      <c r="T265" s="199">
        <f>S265*H265</f>
        <v>0</v>
      </c>
      <c r="AR265" s="21" t="s">
        <v>209</v>
      </c>
      <c r="AT265" s="21" t="s">
        <v>142</v>
      </c>
      <c r="AU265" s="21" t="s">
        <v>85</v>
      </c>
      <c r="AY265" s="21" t="s">
        <v>139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21" t="s">
        <v>83</v>
      </c>
      <c r="BK265" s="200">
        <f>ROUND(I265*H265,2)</f>
        <v>0</v>
      </c>
      <c r="BL265" s="21" t="s">
        <v>209</v>
      </c>
      <c r="BM265" s="21" t="s">
        <v>873</v>
      </c>
    </row>
    <row r="266" spans="2:65" s="1" customFormat="1" ht="25.5" customHeight="1">
      <c r="B266" s="38"/>
      <c r="C266" s="189" t="s">
        <v>874</v>
      </c>
      <c r="D266" s="189" t="s">
        <v>142</v>
      </c>
      <c r="E266" s="190" t="s">
        <v>875</v>
      </c>
      <c r="F266" s="191" t="s">
        <v>876</v>
      </c>
      <c r="G266" s="192" t="s">
        <v>266</v>
      </c>
      <c r="H266" s="193">
        <v>15.78</v>
      </c>
      <c r="I266" s="194"/>
      <c r="J266" s="195">
        <f>ROUND(I266*H266,2)</f>
        <v>0</v>
      </c>
      <c r="K266" s="191" t="s">
        <v>190</v>
      </c>
      <c r="L266" s="58"/>
      <c r="M266" s="196" t="s">
        <v>21</v>
      </c>
      <c r="N266" s="197" t="s">
        <v>46</v>
      </c>
      <c r="O266" s="39"/>
      <c r="P266" s="198">
        <f>O266*H266</f>
        <v>0</v>
      </c>
      <c r="Q266" s="198">
        <v>0.00193</v>
      </c>
      <c r="R266" s="198">
        <f>Q266*H266</f>
        <v>0.0304554</v>
      </c>
      <c r="S266" s="198">
        <v>0</v>
      </c>
      <c r="T266" s="199">
        <f>S266*H266</f>
        <v>0</v>
      </c>
      <c r="AR266" s="21" t="s">
        <v>209</v>
      </c>
      <c r="AT266" s="21" t="s">
        <v>142</v>
      </c>
      <c r="AU266" s="21" t="s">
        <v>85</v>
      </c>
      <c r="AY266" s="21" t="s">
        <v>139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21" t="s">
        <v>83</v>
      </c>
      <c r="BK266" s="200">
        <f>ROUND(I266*H266,2)</f>
        <v>0</v>
      </c>
      <c r="BL266" s="21" t="s">
        <v>209</v>
      </c>
      <c r="BM266" s="21" t="s">
        <v>877</v>
      </c>
    </row>
    <row r="267" spans="2:51" s="11" customFormat="1" ht="13.5">
      <c r="B267" s="208"/>
      <c r="C267" s="209"/>
      <c r="D267" s="205" t="s">
        <v>278</v>
      </c>
      <c r="E267" s="209"/>
      <c r="F267" s="210" t="s">
        <v>878</v>
      </c>
      <c r="G267" s="209"/>
      <c r="H267" s="211">
        <v>15.78</v>
      </c>
      <c r="I267" s="212"/>
      <c r="J267" s="209"/>
      <c r="K267" s="209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278</v>
      </c>
      <c r="AU267" s="217" t="s">
        <v>85</v>
      </c>
      <c r="AV267" s="11" t="s">
        <v>85</v>
      </c>
      <c r="AW267" s="11" t="s">
        <v>6</v>
      </c>
      <c r="AX267" s="11" t="s">
        <v>83</v>
      </c>
      <c r="AY267" s="217" t="s">
        <v>139</v>
      </c>
    </row>
    <row r="268" spans="2:65" s="1" customFormat="1" ht="16.5" customHeight="1">
      <c r="B268" s="38"/>
      <c r="C268" s="189" t="s">
        <v>879</v>
      </c>
      <c r="D268" s="189" t="s">
        <v>142</v>
      </c>
      <c r="E268" s="190" t="s">
        <v>880</v>
      </c>
      <c r="F268" s="191" t="s">
        <v>881</v>
      </c>
      <c r="G268" s="192" t="s">
        <v>296</v>
      </c>
      <c r="H268" s="193">
        <v>0.13</v>
      </c>
      <c r="I268" s="194"/>
      <c r="J268" s="195">
        <f>ROUND(I268*H268,2)</f>
        <v>0</v>
      </c>
      <c r="K268" s="191" t="s">
        <v>190</v>
      </c>
      <c r="L268" s="58"/>
      <c r="M268" s="196" t="s">
        <v>21</v>
      </c>
      <c r="N268" s="197" t="s">
        <v>46</v>
      </c>
      <c r="O268" s="39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AR268" s="21" t="s">
        <v>209</v>
      </c>
      <c r="AT268" s="21" t="s">
        <v>142</v>
      </c>
      <c r="AU268" s="21" t="s">
        <v>85</v>
      </c>
      <c r="AY268" s="21" t="s">
        <v>139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21" t="s">
        <v>83</v>
      </c>
      <c r="BK268" s="200">
        <f>ROUND(I268*H268,2)</f>
        <v>0</v>
      </c>
      <c r="BL268" s="21" t="s">
        <v>209</v>
      </c>
      <c r="BM268" s="21" t="s">
        <v>882</v>
      </c>
    </row>
    <row r="269" spans="2:63" s="10" customFormat="1" ht="29.85" customHeight="1">
      <c r="B269" s="173"/>
      <c r="C269" s="174"/>
      <c r="D269" s="175" t="s">
        <v>74</v>
      </c>
      <c r="E269" s="187" t="s">
        <v>496</v>
      </c>
      <c r="F269" s="187" t="s">
        <v>497</v>
      </c>
      <c r="G269" s="174"/>
      <c r="H269" s="174"/>
      <c r="I269" s="177"/>
      <c r="J269" s="188">
        <f>BK269</f>
        <v>0</v>
      </c>
      <c r="K269" s="174"/>
      <c r="L269" s="179"/>
      <c r="M269" s="180"/>
      <c r="N269" s="181"/>
      <c r="O269" s="181"/>
      <c r="P269" s="182">
        <f>SUM(P270:P285)</f>
        <v>0</v>
      </c>
      <c r="Q269" s="181"/>
      <c r="R269" s="182">
        <f>SUM(R270:R285)</f>
        <v>0.7619354</v>
      </c>
      <c r="S269" s="181"/>
      <c r="T269" s="183">
        <f>SUM(T270:T285)</f>
        <v>0</v>
      </c>
      <c r="AR269" s="184" t="s">
        <v>85</v>
      </c>
      <c r="AT269" s="185" t="s">
        <v>74</v>
      </c>
      <c r="AU269" s="185" t="s">
        <v>83</v>
      </c>
      <c r="AY269" s="184" t="s">
        <v>139</v>
      </c>
      <c r="BK269" s="186">
        <f>SUM(BK270:BK285)</f>
        <v>0</v>
      </c>
    </row>
    <row r="270" spans="2:65" s="1" customFormat="1" ht="16.5" customHeight="1">
      <c r="B270" s="38"/>
      <c r="C270" s="189" t="s">
        <v>883</v>
      </c>
      <c r="D270" s="189" t="s">
        <v>142</v>
      </c>
      <c r="E270" s="190" t="s">
        <v>884</v>
      </c>
      <c r="F270" s="191" t="s">
        <v>885</v>
      </c>
      <c r="G270" s="192" t="s">
        <v>266</v>
      </c>
      <c r="H270" s="193">
        <v>31.4</v>
      </c>
      <c r="I270" s="194"/>
      <c r="J270" s="195">
        <f>ROUND(I270*H270,2)</f>
        <v>0</v>
      </c>
      <c r="K270" s="191" t="s">
        <v>190</v>
      </c>
      <c r="L270" s="58"/>
      <c r="M270" s="196" t="s">
        <v>21</v>
      </c>
      <c r="N270" s="197" t="s">
        <v>46</v>
      </c>
      <c r="O270" s="39"/>
      <c r="P270" s="198">
        <f>O270*H270</f>
        <v>0</v>
      </c>
      <c r="Q270" s="198">
        <v>0</v>
      </c>
      <c r="R270" s="198">
        <f>Q270*H270</f>
        <v>0</v>
      </c>
      <c r="S270" s="198">
        <v>0</v>
      </c>
      <c r="T270" s="199">
        <f>S270*H270</f>
        <v>0</v>
      </c>
      <c r="AR270" s="21" t="s">
        <v>209</v>
      </c>
      <c r="AT270" s="21" t="s">
        <v>142</v>
      </c>
      <c r="AU270" s="21" t="s">
        <v>85</v>
      </c>
      <c r="AY270" s="21" t="s">
        <v>139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21" t="s">
        <v>83</v>
      </c>
      <c r="BK270" s="200">
        <f>ROUND(I270*H270,2)</f>
        <v>0</v>
      </c>
      <c r="BL270" s="21" t="s">
        <v>209</v>
      </c>
      <c r="BM270" s="21" t="s">
        <v>886</v>
      </c>
    </row>
    <row r="271" spans="2:65" s="1" customFormat="1" ht="16.5" customHeight="1">
      <c r="B271" s="38"/>
      <c r="C271" s="189" t="s">
        <v>331</v>
      </c>
      <c r="D271" s="189" t="s">
        <v>142</v>
      </c>
      <c r="E271" s="190" t="s">
        <v>887</v>
      </c>
      <c r="F271" s="191" t="s">
        <v>888</v>
      </c>
      <c r="G271" s="192" t="s">
        <v>266</v>
      </c>
      <c r="H271" s="193">
        <v>31.4</v>
      </c>
      <c r="I271" s="194"/>
      <c r="J271" s="195">
        <f>ROUND(I271*H271,2)</f>
        <v>0</v>
      </c>
      <c r="K271" s="191" t="s">
        <v>190</v>
      </c>
      <c r="L271" s="58"/>
      <c r="M271" s="196" t="s">
        <v>21</v>
      </c>
      <c r="N271" s="197" t="s">
        <v>46</v>
      </c>
      <c r="O271" s="39"/>
      <c r="P271" s="198">
        <f>O271*H271</f>
        <v>0</v>
      </c>
      <c r="Q271" s="198">
        <v>0</v>
      </c>
      <c r="R271" s="198">
        <f>Q271*H271</f>
        <v>0</v>
      </c>
      <c r="S271" s="198">
        <v>0</v>
      </c>
      <c r="T271" s="199">
        <f>S271*H271</f>
        <v>0</v>
      </c>
      <c r="AR271" s="21" t="s">
        <v>209</v>
      </c>
      <c r="AT271" s="21" t="s">
        <v>142</v>
      </c>
      <c r="AU271" s="21" t="s">
        <v>85</v>
      </c>
      <c r="AY271" s="21" t="s">
        <v>139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21" t="s">
        <v>83</v>
      </c>
      <c r="BK271" s="200">
        <f>ROUND(I271*H271,2)</f>
        <v>0</v>
      </c>
      <c r="BL271" s="21" t="s">
        <v>209</v>
      </c>
      <c r="BM271" s="21" t="s">
        <v>889</v>
      </c>
    </row>
    <row r="272" spans="2:65" s="1" customFormat="1" ht="25.5" customHeight="1">
      <c r="B272" s="38"/>
      <c r="C272" s="189" t="s">
        <v>890</v>
      </c>
      <c r="D272" s="189" t="s">
        <v>142</v>
      </c>
      <c r="E272" s="190" t="s">
        <v>891</v>
      </c>
      <c r="F272" s="191" t="s">
        <v>892</v>
      </c>
      <c r="G272" s="192" t="s">
        <v>266</v>
      </c>
      <c r="H272" s="193">
        <v>62.8</v>
      </c>
      <c r="I272" s="194"/>
      <c r="J272" s="195">
        <f>ROUND(I272*H272,2)</f>
        <v>0</v>
      </c>
      <c r="K272" s="191" t="s">
        <v>190</v>
      </c>
      <c r="L272" s="58"/>
      <c r="M272" s="196" t="s">
        <v>21</v>
      </c>
      <c r="N272" s="197" t="s">
        <v>46</v>
      </c>
      <c r="O272" s="39"/>
      <c r="P272" s="198">
        <f>O272*H272</f>
        <v>0</v>
      </c>
      <c r="Q272" s="198">
        <v>3E-05</v>
      </c>
      <c r="R272" s="198">
        <f>Q272*H272</f>
        <v>0.001884</v>
      </c>
      <c r="S272" s="198">
        <v>0</v>
      </c>
      <c r="T272" s="199">
        <f>S272*H272</f>
        <v>0</v>
      </c>
      <c r="AR272" s="21" t="s">
        <v>209</v>
      </c>
      <c r="AT272" s="21" t="s">
        <v>142</v>
      </c>
      <c r="AU272" s="21" t="s">
        <v>85</v>
      </c>
      <c r="AY272" s="21" t="s">
        <v>139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21" t="s">
        <v>83</v>
      </c>
      <c r="BK272" s="200">
        <f>ROUND(I272*H272,2)</f>
        <v>0</v>
      </c>
      <c r="BL272" s="21" t="s">
        <v>209</v>
      </c>
      <c r="BM272" s="21" t="s">
        <v>893</v>
      </c>
    </row>
    <row r="273" spans="2:51" s="11" customFormat="1" ht="13.5">
      <c r="B273" s="208"/>
      <c r="C273" s="209"/>
      <c r="D273" s="205" t="s">
        <v>278</v>
      </c>
      <c r="E273" s="209"/>
      <c r="F273" s="210" t="s">
        <v>894</v>
      </c>
      <c r="G273" s="209"/>
      <c r="H273" s="211">
        <v>62.8</v>
      </c>
      <c r="I273" s="212"/>
      <c r="J273" s="209"/>
      <c r="K273" s="209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278</v>
      </c>
      <c r="AU273" s="217" t="s">
        <v>85</v>
      </c>
      <c r="AV273" s="11" t="s">
        <v>85</v>
      </c>
      <c r="AW273" s="11" t="s">
        <v>6</v>
      </c>
      <c r="AX273" s="11" t="s">
        <v>83</v>
      </c>
      <c r="AY273" s="217" t="s">
        <v>139</v>
      </c>
    </row>
    <row r="274" spans="2:65" s="1" customFormat="1" ht="16.5" customHeight="1">
      <c r="B274" s="38"/>
      <c r="C274" s="189" t="s">
        <v>895</v>
      </c>
      <c r="D274" s="189" t="s">
        <v>142</v>
      </c>
      <c r="E274" s="190" t="s">
        <v>896</v>
      </c>
      <c r="F274" s="191" t="s">
        <v>897</v>
      </c>
      <c r="G274" s="192" t="s">
        <v>266</v>
      </c>
      <c r="H274" s="193">
        <v>31.4</v>
      </c>
      <c r="I274" s="194"/>
      <c r="J274" s="195">
        <f>ROUND(I274*H274,2)</f>
        <v>0</v>
      </c>
      <c r="K274" s="191" t="s">
        <v>190</v>
      </c>
      <c r="L274" s="58"/>
      <c r="M274" s="196" t="s">
        <v>21</v>
      </c>
      <c r="N274" s="197" t="s">
        <v>46</v>
      </c>
      <c r="O274" s="39"/>
      <c r="P274" s="198">
        <f>O274*H274</f>
        <v>0</v>
      </c>
      <c r="Q274" s="198">
        <v>0.015</v>
      </c>
      <c r="R274" s="198">
        <f>Q274*H274</f>
        <v>0.471</v>
      </c>
      <c r="S274" s="198">
        <v>0</v>
      </c>
      <c r="T274" s="199">
        <f>S274*H274</f>
        <v>0</v>
      </c>
      <c r="AR274" s="21" t="s">
        <v>209</v>
      </c>
      <c r="AT274" s="21" t="s">
        <v>142</v>
      </c>
      <c r="AU274" s="21" t="s">
        <v>85</v>
      </c>
      <c r="AY274" s="21" t="s">
        <v>139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21" t="s">
        <v>83</v>
      </c>
      <c r="BK274" s="200">
        <f>ROUND(I274*H274,2)</f>
        <v>0</v>
      </c>
      <c r="BL274" s="21" t="s">
        <v>209</v>
      </c>
      <c r="BM274" s="21" t="s">
        <v>898</v>
      </c>
    </row>
    <row r="275" spans="2:65" s="1" customFormat="1" ht="16.5" customHeight="1">
      <c r="B275" s="38"/>
      <c r="C275" s="189" t="s">
        <v>337</v>
      </c>
      <c r="D275" s="189" t="s">
        <v>142</v>
      </c>
      <c r="E275" s="190" t="s">
        <v>899</v>
      </c>
      <c r="F275" s="191" t="s">
        <v>900</v>
      </c>
      <c r="G275" s="192" t="s">
        <v>266</v>
      </c>
      <c r="H275" s="193">
        <v>31.4</v>
      </c>
      <c r="I275" s="194"/>
      <c r="J275" s="195">
        <f>ROUND(I275*H275,2)</f>
        <v>0</v>
      </c>
      <c r="K275" s="191" t="s">
        <v>190</v>
      </c>
      <c r="L275" s="58"/>
      <c r="M275" s="196" t="s">
        <v>21</v>
      </c>
      <c r="N275" s="197" t="s">
        <v>46</v>
      </c>
      <c r="O275" s="39"/>
      <c r="P275" s="198">
        <f>O275*H275</f>
        <v>0</v>
      </c>
      <c r="Q275" s="198">
        <v>0.0006</v>
      </c>
      <c r="R275" s="198">
        <f>Q275*H275</f>
        <v>0.01884</v>
      </c>
      <c r="S275" s="198">
        <v>0</v>
      </c>
      <c r="T275" s="199">
        <f>S275*H275</f>
        <v>0</v>
      </c>
      <c r="AR275" s="21" t="s">
        <v>209</v>
      </c>
      <c r="AT275" s="21" t="s">
        <v>142</v>
      </c>
      <c r="AU275" s="21" t="s">
        <v>85</v>
      </c>
      <c r="AY275" s="21" t="s">
        <v>139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21" t="s">
        <v>83</v>
      </c>
      <c r="BK275" s="200">
        <f>ROUND(I275*H275,2)</f>
        <v>0</v>
      </c>
      <c r="BL275" s="21" t="s">
        <v>209</v>
      </c>
      <c r="BM275" s="21" t="s">
        <v>901</v>
      </c>
    </row>
    <row r="276" spans="2:65" s="1" customFormat="1" ht="25.5" customHeight="1">
      <c r="B276" s="38"/>
      <c r="C276" s="220" t="s">
        <v>759</v>
      </c>
      <c r="D276" s="220" t="s">
        <v>577</v>
      </c>
      <c r="E276" s="221" t="s">
        <v>902</v>
      </c>
      <c r="F276" s="222" t="s">
        <v>903</v>
      </c>
      <c r="G276" s="223" t="s">
        <v>266</v>
      </c>
      <c r="H276" s="224">
        <v>32.97</v>
      </c>
      <c r="I276" s="225"/>
      <c r="J276" s="226">
        <f>ROUND(I276*H276,2)</f>
        <v>0</v>
      </c>
      <c r="K276" s="222" t="s">
        <v>21</v>
      </c>
      <c r="L276" s="227"/>
      <c r="M276" s="228" t="s">
        <v>21</v>
      </c>
      <c r="N276" s="229" t="s">
        <v>46</v>
      </c>
      <c r="O276" s="39"/>
      <c r="P276" s="198">
        <f>O276*H276</f>
        <v>0</v>
      </c>
      <c r="Q276" s="198">
        <v>0.00566</v>
      </c>
      <c r="R276" s="198">
        <f>Q276*H276</f>
        <v>0.1866102</v>
      </c>
      <c r="S276" s="198">
        <v>0</v>
      </c>
      <c r="T276" s="199">
        <f>S276*H276</f>
        <v>0</v>
      </c>
      <c r="AR276" s="21" t="s">
        <v>404</v>
      </c>
      <c r="AT276" s="21" t="s">
        <v>577</v>
      </c>
      <c r="AU276" s="21" t="s">
        <v>85</v>
      </c>
      <c r="AY276" s="21" t="s">
        <v>139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21" t="s">
        <v>83</v>
      </c>
      <c r="BK276" s="200">
        <f>ROUND(I276*H276,2)</f>
        <v>0</v>
      </c>
      <c r="BL276" s="21" t="s">
        <v>209</v>
      </c>
      <c r="BM276" s="21" t="s">
        <v>904</v>
      </c>
    </row>
    <row r="277" spans="2:51" s="11" customFormat="1" ht="13.5">
      <c r="B277" s="208"/>
      <c r="C277" s="209"/>
      <c r="D277" s="205" t="s">
        <v>278</v>
      </c>
      <c r="E277" s="209"/>
      <c r="F277" s="210" t="s">
        <v>905</v>
      </c>
      <c r="G277" s="209"/>
      <c r="H277" s="211">
        <v>32.97</v>
      </c>
      <c r="I277" s="212"/>
      <c r="J277" s="209"/>
      <c r="K277" s="209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278</v>
      </c>
      <c r="AU277" s="217" t="s">
        <v>85</v>
      </c>
      <c r="AV277" s="11" t="s">
        <v>85</v>
      </c>
      <c r="AW277" s="11" t="s">
        <v>6</v>
      </c>
      <c r="AX277" s="11" t="s">
        <v>83</v>
      </c>
      <c r="AY277" s="217" t="s">
        <v>139</v>
      </c>
    </row>
    <row r="278" spans="2:65" s="1" customFormat="1" ht="16.5" customHeight="1">
      <c r="B278" s="38"/>
      <c r="C278" s="189" t="s">
        <v>342</v>
      </c>
      <c r="D278" s="189" t="s">
        <v>142</v>
      </c>
      <c r="E278" s="190" t="s">
        <v>899</v>
      </c>
      <c r="F278" s="191" t="s">
        <v>900</v>
      </c>
      <c r="G278" s="192" t="s">
        <v>266</v>
      </c>
      <c r="H278" s="193">
        <v>5.762</v>
      </c>
      <c r="I278" s="194"/>
      <c r="J278" s="195">
        <f>ROUND(I278*H278,2)</f>
        <v>0</v>
      </c>
      <c r="K278" s="191" t="s">
        <v>190</v>
      </c>
      <c r="L278" s="58"/>
      <c r="M278" s="196" t="s">
        <v>21</v>
      </c>
      <c r="N278" s="197" t="s">
        <v>46</v>
      </c>
      <c r="O278" s="39"/>
      <c r="P278" s="198">
        <f>O278*H278</f>
        <v>0</v>
      </c>
      <c r="Q278" s="198">
        <v>0.0006</v>
      </c>
      <c r="R278" s="198">
        <f>Q278*H278</f>
        <v>0.0034571999999999992</v>
      </c>
      <c r="S278" s="198">
        <v>0</v>
      </c>
      <c r="T278" s="199">
        <f>S278*H278</f>
        <v>0</v>
      </c>
      <c r="AR278" s="21" t="s">
        <v>209</v>
      </c>
      <c r="AT278" s="21" t="s">
        <v>142</v>
      </c>
      <c r="AU278" s="21" t="s">
        <v>85</v>
      </c>
      <c r="AY278" s="21" t="s">
        <v>139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21" t="s">
        <v>83</v>
      </c>
      <c r="BK278" s="200">
        <f>ROUND(I278*H278,2)</f>
        <v>0</v>
      </c>
      <c r="BL278" s="21" t="s">
        <v>209</v>
      </c>
      <c r="BM278" s="21" t="s">
        <v>906</v>
      </c>
    </row>
    <row r="279" spans="2:47" s="1" customFormat="1" ht="27">
      <c r="B279" s="38"/>
      <c r="C279" s="60"/>
      <c r="D279" s="205" t="s">
        <v>276</v>
      </c>
      <c r="E279" s="60"/>
      <c r="F279" s="206" t="s">
        <v>907</v>
      </c>
      <c r="G279" s="60"/>
      <c r="H279" s="60"/>
      <c r="I279" s="160"/>
      <c r="J279" s="60"/>
      <c r="K279" s="60"/>
      <c r="L279" s="58"/>
      <c r="M279" s="207"/>
      <c r="N279" s="39"/>
      <c r="O279" s="39"/>
      <c r="P279" s="39"/>
      <c r="Q279" s="39"/>
      <c r="R279" s="39"/>
      <c r="S279" s="39"/>
      <c r="T279" s="75"/>
      <c r="AT279" s="21" t="s">
        <v>276</v>
      </c>
      <c r="AU279" s="21" t="s">
        <v>85</v>
      </c>
    </row>
    <row r="280" spans="2:65" s="1" customFormat="1" ht="25.5" customHeight="1">
      <c r="B280" s="38"/>
      <c r="C280" s="220" t="s">
        <v>408</v>
      </c>
      <c r="D280" s="220" t="s">
        <v>577</v>
      </c>
      <c r="E280" s="221" t="s">
        <v>902</v>
      </c>
      <c r="F280" s="222" t="s">
        <v>903</v>
      </c>
      <c r="G280" s="223" t="s">
        <v>266</v>
      </c>
      <c r="H280" s="224">
        <v>6.05</v>
      </c>
      <c r="I280" s="225"/>
      <c r="J280" s="226">
        <f>ROUND(I280*H280,2)</f>
        <v>0</v>
      </c>
      <c r="K280" s="222" t="s">
        <v>21</v>
      </c>
      <c r="L280" s="227"/>
      <c r="M280" s="228" t="s">
        <v>21</v>
      </c>
      <c r="N280" s="229" t="s">
        <v>46</v>
      </c>
      <c r="O280" s="39"/>
      <c r="P280" s="198">
        <f>O280*H280</f>
        <v>0</v>
      </c>
      <c r="Q280" s="198">
        <v>0.00566</v>
      </c>
      <c r="R280" s="198">
        <f>Q280*H280</f>
        <v>0.034243</v>
      </c>
      <c r="S280" s="198">
        <v>0</v>
      </c>
      <c r="T280" s="199">
        <f>S280*H280</f>
        <v>0</v>
      </c>
      <c r="AR280" s="21" t="s">
        <v>404</v>
      </c>
      <c r="AT280" s="21" t="s">
        <v>577</v>
      </c>
      <c r="AU280" s="21" t="s">
        <v>85</v>
      </c>
      <c r="AY280" s="21" t="s">
        <v>139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21" t="s">
        <v>83</v>
      </c>
      <c r="BK280" s="200">
        <f>ROUND(I280*H280,2)</f>
        <v>0</v>
      </c>
      <c r="BL280" s="21" t="s">
        <v>209</v>
      </c>
      <c r="BM280" s="21" t="s">
        <v>908</v>
      </c>
    </row>
    <row r="281" spans="2:51" s="11" customFormat="1" ht="13.5">
      <c r="B281" s="208"/>
      <c r="C281" s="209"/>
      <c r="D281" s="205" t="s">
        <v>278</v>
      </c>
      <c r="E281" s="209"/>
      <c r="F281" s="210" t="s">
        <v>909</v>
      </c>
      <c r="G281" s="209"/>
      <c r="H281" s="211">
        <v>6.05</v>
      </c>
      <c r="I281" s="212"/>
      <c r="J281" s="209"/>
      <c r="K281" s="209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278</v>
      </c>
      <c r="AU281" s="217" t="s">
        <v>85</v>
      </c>
      <c r="AV281" s="11" t="s">
        <v>85</v>
      </c>
      <c r="AW281" s="11" t="s">
        <v>6</v>
      </c>
      <c r="AX281" s="11" t="s">
        <v>83</v>
      </c>
      <c r="AY281" s="217" t="s">
        <v>139</v>
      </c>
    </row>
    <row r="282" spans="2:65" s="1" customFormat="1" ht="16.5" customHeight="1">
      <c r="B282" s="38"/>
      <c r="C282" s="189" t="s">
        <v>910</v>
      </c>
      <c r="D282" s="189" t="s">
        <v>142</v>
      </c>
      <c r="E282" s="190" t="s">
        <v>911</v>
      </c>
      <c r="F282" s="191" t="s">
        <v>912</v>
      </c>
      <c r="G282" s="192" t="s">
        <v>335</v>
      </c>
      <c r="H282" s="193">
        <v>26.4</v>
      </c>
      <c r="I282" s="194"/>
      <c r="J282" s="195">
        <f>ROUND(I282*H282,2)</f>
        <v>0</v>
      </c>
      <c r="K282" s="191" t="s">
        <v>190</v>
      </c>
      <c r="L282" s="58"/>
      <c r="M282" s="196" t="s">
        <v>21</v>
      </c>
      <c r="N282" s="197" t="s">
        <v>46</v>
      </c>
      <c r="O282" s="39"/>
      <c r="P282" s="198">
        <f>O282*H282</f>
        <v>0</v>
      </c>
      <c r="Q282" s="198">
        <v>0.00012</v>
      </c>
      <c r="R282" s="198">
        <f>Q282*H282</f>
        <v>0.003168</v>
      </c>
      <c r="S282" s="198">
        <v>0</v>
      </c>
      <c r="T282" s="199">
        <f>S282*H282</f>
        <v>0</v>
      </c>
      <c r="AR282" s="21" t="s">
        <v>209</v>
      </c>
      <c r="AT282" s="21" t="s">
        <v>142</v>
      </c>
      <c r="AU282" s="21" t="s">
        <v>85</v>
      </c>
      <c r="AY282" s="21" t="s">
        <v>139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21" t="s">
        <v>83</v>
      </c>
      <c r="BK282" s="200">
        <f>ROUND(I282*H282,2)</f>
        <v>0</v>
      </c>
      <c r="BL282" s="21" t="s">
        <v>209</v>
      </c>
      <c r="BM282" s="21" t="s">
        <v>913</v>
      </c>
    </row>
    <row r="283" spans="2:65" s="1" customFormat="1" ht="25.5" customHeight="1">
      <c r="B283" s="38"/>
      <c r="C283" s="220" t="s">
        <v>914</v>
      </c>
      <c r="D283" s="220" t="s">
        <v>577</v>
      </c>
      <c r="E283" s="221" t="s">
        <v>902</v>
      </c>
      <c r="F283" s="222" t="s">
        <v>903</v>
      </c>
      <c r="G283" s="223" t="s">
        <v>266</v>
      </c>
      <c r="H283" s="224">
        <v>7.55</v>
      </c>
      <c r="I283" s="225"/>
      <c r="J283" s="226">
        <f>ROUND(I283*H283,2)</f>
        <v>0</v>
      </c>
      <c r="K283" s="222" t="s">
        <v>21</v>
      </c>
      <c r="L283" s="227"/>
      <c r="M283" s="228" t="s">
        <v>21</v>
      </c>
      <c r="N283" s="229" t="s">
        <v>46</v>
      </c>
      <c r="O283" s="39"/>
      <c r="P283" s="198">
        <f>O283*H283</f>
        <v>0</v>
      </c>
      <c r="Q283" s="198">
        <v>0.00566</v>
      </c>
      <c r="R283" s="198">
        <f>Q283*H283</f>
        <v>0.042733</v>
      </c>
      <c r="S283" s="198">
        <v>0</v>
      </c>
      <c r="T283" s="199">
        <f>S283*H283</f>
        <v>0</v>
      </c>
      <c r="AR283" s="21" t="s">
        <v>404</v>
      </c>
      <c r="AT283" s="21" t="s">
        <v>577</v>
      </c>
      <c r="AU283" s="21" t="s">
        <v>85</v>
      </c>
      <c r="AY283" s="21" t="s">
        <v>139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21" t="s">
        <v>83</v>
      </c>
      <c r="BK283" s="200">
        <f>ROUND(I283*H283,2)</f>
        <v>0</v>
      </c>
      <c r="BL283" s="21" t="s">
        <v>209</v>
      </c>
      <c r="BM283" s="21" t="s">
        <v>915</v>
      </c>
    </row>
    <row r="284" spans="2:51" s="11" customFormat="1" ht="13.5">
      <c r="B284" s="208"/>
      <c r="C284" s="209"/>
      <c r="D284" s="205" t="s">
        <v>278</v>
      </c>
      <c r="E284" s="209"/>
      <c r="F284" s="210" t="s">
        <v>916</v>
      </c>
      <c r="G284" s="209"/>
      <c r="H284" s="211">
        <v>7.55</v>
      </c>
      <c r="I284" s="212"/>
      <c r="J284" s="209"/>
      <c r="K284" s="209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278</v>
      </c>
      <c r="AU284" s="217" t="s">
        <v>85</v>
      </c>
      <c r="AV284" s="11" t="s">
        <v>85</v>
      </c>
      <c r="AW284" s="11" t="s">
        <v>6</v>
      </c>
      <c r="AX284" s="11" t="s">
        <v>83</v>
      </c>
      <c r="AY284" s="217" t="s">
        <v>139</v>
      </c>
    </row>
    <row r="285" spans="2:65" s="1" customFormat="1" ht="16.5" customHeight="1">
      <c r="B285" s="38"/>
      <c r="C285" s="189" t="s">
        <v>917</v>
      </c>
      <c r="D285" s="189" t="s">
        <v>142</v>
      </c>
      <c r="E285" s="190" t="s">
        <v>918</v>
      </c>
      <c r="F285" s="191" t="s">
        <v>919</v>
      </c>
      <c r="G285" s="192" t="s">
        <v>296</v>
      </c>
      <c r="H285" s="193">
        <v>0.762</v>
      </c>
      <c r="I285" s="194"/>
      <c r="J285" s="195">
        <f>ROUND(I285*H285,2)</f>
        <v>0</v>
      </c>
      <c r="K285" s="191" t="s">
        <v>190</v>
      </c>
      <c r="L285" s="58"/>
      <c r="M285" s="196" t="s">
        <v>21</v>
      </c>
      <c r="N285" s="197" t="s">
        <v>46</v>
      </c>
      <c r="O285" s="39"/>
      <c r="P285" s="198">
        <f>O285*H285</f>
        <v>0</v>
      </c>
      <c r="Q285" s="198">
        <v>0</v>
      </c>
      <c r="R285" s="198">
        <f>Q285*H285</f>
        <v>0</v>
      </c>
      <c r="S285" s="198">
        <v>0</v>
      </c>
      <c r="T285" s="199">
        <f>S285*H285</f>
        <v>0</v>
      </c>
      <c r="AR285" s="21" t="s">
        <v>209</v>
      </c>
      <c r="AT285" s="21" t="s">
        <v>142</v>
      </c>
      <c r="AU285" s="21" t="s">
        <v>85</v>
      </c>
      <c r="AY285" s="21" t="s">
        <v>139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21" t="s">
        <v>83</v>
      </c>
      <c r="BK285" s="200">
        <f>ROUND(I285*H285,2)</f>
        <v>0</v>
      </c>
      <c r="BL285" s="21" t="s">
        <v>209</v>
      </c>
      <c r="BM285" s="21" t="s">
        <v>920</v>
      </c>
    </row>
    <row r="286" spans="2:63" s="10" customFormat="1" ht="29.85" customHeight="1">
      <c r="B286" s="173"/>
      <c r="C286" s="174"/>
      <c r="D286" s="175" t="s">
        <v>74</v>
      </c>
      <c r="E286" s="187" t="s">
        <v>515</v>
      </c>
      <c r="F286" s="187" t="s">
        <v>516</v>
      </c>
      <c r="G286" s="174"/>
      <c r="H286" s="174"/>
      <c r="I286" s="177"/>
      <c r="J286" s="188">
        <f>BK286</f>
        <v>0</v>
      </c>
      <c r="K286" s="174"/>
      <c r="L286" s="179"/>
      <c r="M286" s="180"/>
      <c r="N286" s="181"/>
      <c r="O286" s="181"/>
      <c r="P286" s="182">
        <f>SUM(P287:P299)</f>
        <v>0</v>
      </c>
      <c r="Q286" s="181"/>
      <c r="R286" s="182">
        <f>SUM(R287:R299)</f>
        <v>0.004170140000000001</v>
      </c>
      <c r="S286" s="181"/>
      <c r="T286" s="183">
        <f>SUM(T287:T299)</f>
        <v>0</v>
      </c>
      <c r="AR286" s="184" t="s">
        <v>85</v>
      </c>
      <c r="AT286" s="185" t="s">
        <v>74</v>
      </c>
      <c r="AU286" s="185" t="s">
        <v>83</v>
      </c>
      <c r="AY286" s="184" t="s">
        <v>139</v>
      </c>
      <c r="BK286" s="186">
        <f>SUM(BK287:BK299)</f>
        <v>0</v>
      </c>
    </row>
    <row r="287" spans="2:65" s="1" customFormat="1" ht="16.5" customHeight="1">
      <c r="B287" s="38"/>
      <c r="C287" s="189" t="s">
        <v>921</v>
      </c>
      <c r="D287" s="189" t="s">
        <v>142</v>
      </c>
      <c r="E287" s="190" t="s">
        <v>922</v>
      </c>
      <c r="F287" s="191" t="s">
        <v>923</v>
      </c>
      <c r="G287" s="192" t="s">
        <v>266</v>
      </c>
      <c r="H287" s="193">
        <v>6.864</v>
      </c>
      <c r="I287" s="194"/>
      <c r="J287" s="195">
        <f>ROUND(I287*H287,2)</f>
        <v>0</v>
      </c>
      <c r="K287" s="191" t="s">
        <v>190</v>
      </c>
      <c r="L287" s="58"/>
      <c r="M287" s="196" t="s">
        <v>21</v>
      </c>
      <c r="N287" s="197" t="s">
        <v>46</v>
      </c>
      <c r="O287" s="39"/>
      <c r="P287" s="198">
        <f>O287*H287</f>
        <v>0</v>
      </c>
      <c r="Q287" s="198">
        <v>8E-05</v>
      </c>
      <c r="R287" s="198">
        <f>Q287*H287</f>
        <v>0.0005491200000000001</v>
      </c>
      <c r="S287" s="198">
        <v>0</v>
      </c>
      <c r="T287" s="199">
        <f>S287*H287</f>
        <v>0</v>
      </c>
      <c r="AR287" s="21" t="s">
        <v>209</v>
      </c>
      <c r="AT287" s="21" t="s">
        <v>142</v>
      </c>
      <c r="AU287" s="21" t="s">
        <v>85</v>
      </c>
      <c r="AY287" s="21" t="s">
        <v>139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21" t="s">
        <v>83</v>
      </c>
      <c r="BK287" s="200">
        <f>ROUND(I287*H287,2)</f>
        <v>0</v>
      </c>
      <c r="BL287" s="21" t="s">
        <v>209</v>
      </c>
      <c r="BM287" s="21" t="s">
        <v>924</v>
      </c>
    </row>
    <row r="288" spans="2:47" s="1" customFormat="1" ht="27">
      <c r="B288" s="38"/>
      <c r="C288" s="60"/>
      <c r="D288" s="205" t="s">
        <v>276</v>
      </c>
      <c r="E288" s="60"/>
      <c r="F288" s="206" t="s">
        <v>925</v>
      </c>
      <c r="G288" s="60"/>
      <c r="H288" s="60"/>
      <c r="I288" s="160"/>
      <c r="J288" s="60"/>
      <c r="K288" s="60"/>
      <c r="L288" s="58"/>
      <c r="M288" s="207"/>
      <c r="N288" s="39"/>
      <c r="O288" s="39"/>
      <c r="P288" s="39"/>
      <c r="Q288" s="39"/>
      <c r="R288" s="39"/>
      <c r="S288" s="39"/>
      <c r="T288" s="75"/>
      <c r="AT288" s="21" t="s">
        <v>276</v>
      </c>
      <c r="AU288" s="21" t="s">
        <v>85</v>
      </c>
    </row>
    <row r="289" spans="2:65" s="1" customFormat="1" ht="16.5" customHeight="1">
      <c r="B289" s="38"/>
      <c r="C289" s="189" t="s">
        <v>926</v>
      </c>
      <c r="D289" s="189" t="s">
        <v>142</v>
      </c>
      <c r="E289" s="190" t="s">
        <v>518</v>
      </c>
      <c r="F289" s="191" t="s">
        <v>519</v>
      </c>
      <c r="G289" s="192" t="s">
        <v>266</v>
      </c>
      <c r="H289" s="193">
        <v>7.384</v>
      </c>
      <c r="I289" s="194"/>
      <c r="J289" s="195">
        <f>ROUND(I289*H289,2)</f>
        <v>0</v>
      </c>
      <c r="K289" s="191" t="s">
        <v>190</v>
      </c>
      <c r="L289" s="58"/>
      <c r="M289" s="196" t="s">
        <v>21</v>
      </c>
      <c r="N289" s="197" t="s">
        <v>46</v>
      </c>
      <c r="O289" s="39"/>
      <c r="P289" s="198">
        <f>O289*H289</f>
        <v>0</v>
      </c>
      <c r="Q289" s="198">
        <v>0</v>
      </c>
      <c r="R289" s="198">
        <f>Q289*H289</f>
        <v>0</v>
      </c>
      <c r="S289" s="198">
        <v>0</v>
      </c>
      <c r="T289" s="199">
        <f>S289*H289</f>
        <v>0</v>
      </c>
      <c r="AR289" s="21" t="s">
        <v>209</v>
      </c>
      <c r="AT289" s="21" t="s">
        <v>142</v>
      </c>
      <c r="AU289" s="21" t="s">
        <v>85</v>
      </c>
      <c r="AY289" s="21" t="s">
        <v>139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21" t="s">
        <v>83</v>
      </c>
      <c r="BK289" s="200">
        <f>ROUND(I289*H289,2)</f>
        <v>0</v>
      </c>
      <c r="BL289" s="21" t="s">
        <v>209</v>
      </c>
      <c r="BM289" s="21" t="s">
        <v>927</v>
      </c>
    </row>
    <row r="290" spans="2:65" s="1" customFormat="1" ht="25.5" customHeight="1">
      <c r="B290" s="38"/>
      <c r="C290" s="189" t="s">
        <v>928</v>
      </c>
      <c r="D290" s="189" t="s">
        <v>142</v>
      </c>
      <c r="E290" s="190" t="s">
        <v>522</v>
      </c>
      <c r="F290" s="191" t="s">
        <v>523</v>
      </c>
      <c r="G290" s="192" t="s">
        <v>266</v>
      </c>
      <c r="H290" s="193">
        <v>2.34</v>
      </c>
      <c r="I290" s="194"/>
      <c r="J290" s="195">
        <f>ROUND(I290*H290,2)</f>
        <v>0</v>
      </c>
      <c r="K290" s="191" t="s">
        <v>190</v>
      </c>
      <c r="L290" s="58"/>
      <c r="M290" s="196" t="s">
        <v>21</v>
      </c>
      <c r="N290" s="197" t="s">
        <v>46</v>
      </c>
      <c r="O290" s="39"/>
      <c r="P290" s="198">
        <f>O290*H290</f>
        <v>0</v>
      </c>
      <c r="Q290" s="198">
        <v>0.00014</v>
      </c>
      <c r="R290" s="198">
        <f>Q290*H290</f>
        <v>0.00032759999999999994</v>
      </c>
      <c r="S290" s="198">
        <v>0</v>
      </c>
      <c r="T290" s="199">
        <f>S290*H290</f>
        <v>0</v>
      </c>
      <c r="AR290" s="21" t="s">
        <v>209</v>
      </c>
      <c r="AT290" s="21" t="s">
        <v>142</v>
      </c>
      <c r="AU290" s="21" t="s">
        <v>85</v>
      </c>
      <c r="AY290" s="21" t="s">
        <v>139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21" t="s">
        <v>83</v>
      </c>
      <c r="BK290" s="200">
        <f>ROUND(I290*H290,2)</f>
        <v>0</v>
      </c>
      <c r="BL290" s="21" t="s">
        <v>209</v>
      </c>
      <c r="BM290" s="21" t="s">
        <v>929</v>
      </c>
    </row>
    <row r="291" spans="2:47" s="1" customFormat="1" ht="27">
      <c r="B291" s="38"/>
      <c r="C291" s="60"/>
      <c r="D291" s="205" t="s">
        <v>276</v>
      </c>
      <c r="E291" s="60"/>
      <c r="F291" s="206" t="s">
        <v>930</v>
      </c>
      <c r="G291" s="60"/>
      <c r="H291" s="60"/>
      <c r="I291" s="160"/>
      <c r="J291" s="60"/>
      <c r="K291" s="60"/>
      <c r="L291" s="58"/>
      <c r="M291" s="207"/>
      <c r="N291" s="39"/>
      <c r="O291" s="39"/>
      <c r="P291" s="39"/>
      <c r="Q291" s="39"/>
      <c r="R291" s="39"/>
      <c r="S291" s="39"/>
      <c r="T291" s="75"/>
      <c r="AT291" s="21" t="s">
        <v>276</v>
      </c>
      <c r="AU291" s="21" t="s">
        <v>85</v>
      </c>
    </row>
    <row r="292" spans="2:51" s="11" customFormat="1" ht="13.5">
      <c r="B292" s="208"/>
      <c r="C292" s="209"/>
      <c r="D292" s="205" t="s">
        <v>278</v>
      </c>
      <c r="E292" s="209"/>
      <c r="F292" s="210" t="s">
        <v>931</v>
      </c>
      <c r="G292" s="209"/>
      <c r="H292" s="211">
        <v>2.34</v>
      </c>
      <c r="I292" s="212"/>
      <c r="J292" s="209"/>
      <c r="K292" s="209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278</v>
      </c>
      <c r="AU292" s="217" t="s">
        <v>85</v>
      </c>
      <c r="AV292" s="11" t="s">
        <v>85</v>
      </c>
      <c r="AW292" s="11" t="s">
        <v>6</v>
      </c>
      <c r="AX292" s="11" t="s">
        <v>83</v>
      </c>
      <c r="AY292" s="217" t="s">
        <v>139</v>
      </c>
    </row>
    <row r="293" spans="2:65" s="1" customFormat="1" ht="16.5" customHeight="1">
      <c r="B293" s="38"/>
      <c r="C293" s="189" t="s">
        <v>932</v>
      </c>
      <c r="D293" s="189" t="s">
        <v>142</v>
      </c>
      <c r="E293" s="190" t="s">
        <v>933</v>
      </c>
      <c r="F293" s="191" t="s">
        <v>934</v>
      </c>
      <c r="G293" s="192" t="s">
        <v>266</v>
      </c>
      <c r="H293" s="193">
        <v>6.214</v>
      </c>
      <c r="I293" s="194"/>
      <c r="J293" s="195">
        <f>ROUND(I293*H293,2)</f>
        <v>0</v>
      </c>
      <c r="K293" s="191" t="s">
        <v>190</v>
      </c>
      <c r="L293" s="58"/>
      <c r="M293" s="196" t="s">
        <v>21</v>
      </c>
      <c r="N293" s="197" t="s">
        <v>46</v>
      </c>
      <c r="O293" s="39"/>
      <c r="P293" s="198">
        <f>O293*H293</f>
        <v>0</v>
      </c>
      <c r="Q293" s="198">
        <v>0.00017</v>
      </c>
      <c r="R293" s="198">
        <f>Q293*H293</f>
        <v>0.0010563800000000002</v>
      </c>
      <c r="S293" s="198">
        <v>0</v>
      </c>
      <c r="T293" s="199">
        <f>S293*H293</f>
        <v>0</v>
      </c>
      <c r="AR293" s="21" t="s">
        <v>209</v>
      </c>
      <c r="AT293" s="21" t="s">
        <v>142</v>
      </c>
      <c r="AU293" s="21" t="s">
        <v>85</v>
      </c>
      <c r="AY293" s="21" t="s">
        <v>139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21" t="s">
        <v>83</v>
      </c>
      <c r="BK293" s="200">
        <f>ROUND(I293*H293,2)</f>
        <v>0</v>
      </c>
      <c r="BL293" s="21" t="s">
        <v>209</v>
      </c>
      <c r="BM293" s="21" t="s">
        <v>935</v>
      </c>
    </row>
    <row r="294" spans="2:47" s="1" customFormat="1" ht="27">
      <c r="B294" s="38"/>
      <c r="C294" s="60"/>
      <c r="D294" s="205" t="s">
        <v>276</v>
      </c>
      <c r="E294" s="60"/>
      <c r="F294" s="206" t="s">
        <v>936</v>
      </c>
      <c r="G294" s="60"/>
      <c r="H294" s="60"/>
      <c r="I294" s="160"/>
      <c r="J294" s="60"/>
      <c r="K294" s="60"/>
      <c r="L294" s="58"/>
      <c r="M294" s="207"/>
      <c r="N294" s="39"/>
      <c r="O294" s="39"/>
      <c r="P294" s="39"/>
      <c r="Q294" s="39"/>
      <c r="R294" s="39"/>
      <c r="S294" s="39"/>
      <c r="T294" s="75"/>
      <c r="AT294" s="21" t="s">
        <v>276</v>
      </c>
      <c r="AU294" s="21" t="s">
        <v>85</v>
      </c>
    </row>
    <row r="295" spans="2:65" s="1" customFormat="1" ht="16.5" customHeight="1">
      <c r="B295" s="38"/>
      <c r="C295" s="189" t="s">
        <v>937</v>
      </c>
      <c r="D295" s="189" t="s">
        <v>142</v>
      </c>
      <c r="E295" s="190" t="s">
        <v>938</v>
      </c>
      <c r="F295" s="191" t="s">
        <v>939</v>
      </c>
      <c r="G295" s="192" t="s">
        <v>266</v>
      </c>
      <c r="H295" s="193">
        <v>6.214</v>
      </c>
      <c r="I295" s="194"/>
      <c r="J295" s="195">
        <f>ROUND(I295*H295,2)</f>
        <v>0</v>
      </c>
      <c r="K295" s="191" t="s">
        <v>190</v>
      </c>
      <c r="L295" s="58"/>
      <c r="M295" s="196" t="s">
        <v>21</v>
      </c>
      <c r="N295" s="197" t="s">
        <v>46</v>
      </c>
      <c r="O295" s="39"/>
      <c r="P295" s="198">
        <f>O295*H295</f>
        <v>0</v>
      </c>
      <c r="Q295" s="198">
        <v>0.00012</v>
      </c>
      <c r="R295" s="198">
        <f>Q295*H295</f>
        <v>0.0007456800000000001</v>
      </c>
      <c r="S295" s="198">
        <v>0</v>
      </c>
      <c r="T295" s="199">
        <f>S295*H295</f>
        <v>0</v>
      </c>
      <c r="AR295" s="21" t="s">
        <v>209</v>
      </c>
      <c r="AT295" s="21" t="s">
        <v>142</v>
      </c>
      <c r="AU295" s="21" t="s">
        <v>85</v>
      </c>
      <c r="AY295" s="21" t="s">
        <v>139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21" t="s">
        <v>83</v>
      </c>
      <c r="BK295" s="200">
        <f>ROUND(I295*H295,2)</f>
        <v>0</v>
      </c>
      <c r="BL295" s="21" t="s">
        <v>209</v>
      </c>
      <c r="BM295" s="21" t="s">
        <v>940</v>
      </c>
    </row>
    <row r="296" spans="2:47" s="1" customFormat="1" ht="27">
      <c r="B296" s="38"/>
      <c r="C296" s="60"/>
      <c r="D296" s="205" t="s">
        <v>276</v>
      </c>
      <c r="E296" s="60"/>
      <c r="F296" s="206" t="s">
        <v>936</v>
      </c>
      <c r="G296" s="60"/>
      <c r="H296" s="60"/>
      <c r="I296" s="160"/>
      <c r="J296" s="60"/>
      <c r="K296" s="60"/>
      <c r="L296" s="58"/>
      <c r="M296" s="207"/>
      <c r="N296" s="39"/>
      <c r="O296" s="39"/>
      <c r="P296" s="39"/>
      <c r="Q296" s="39"/>
      <c r="R296" s="39"/>
      <c r="S296" s="39"/>
      <c r="T296" s="75"/>
      <c r="AT296" s="21" t="s">
        <v>276</v>
      </c>
      <c r="AU296" s="21" t="s">
        <v>85</v>
      </c>
    </row>
    <row r="297" spans="2:65" s="1" customFormat="1" ht="16.5" customHeight="1">
      <c r="B297" s="38"/>
      <c r="C297" s="189" t="s">
        <v>941</v>
      </c>
      <c r="D297" s="189" t="s">
        <v>142</v>
      </c>
      <c r="E297" s="190" t="s">
        <v>942</v>
      </c>
      <c r="F297" s="191" t="s">
        <v>943</v>
      </c>
      <c r="G297" s="192" t="s">
        <v>266</v>
      </c>
      <c r="H297" s="193">
        <v>12.428</v>
      </c>
      <c r="I297" s="194"/>
      <c r="J297" s="195">
        <f>ROUND(I297*H297,2)</f>
        <v>0</v>
      </c>
      <c r="K297" s="191" t="s">
        <v>190</v>
      </c>
      <c r="L297" s="58"/>
      <c r="M297" s="196" t="s">
        <v>21</v>
      </c>
      <c r="N297" s="197" t="s">
        <v>46</v>
      </c>
      <c r="O297" s="39"/>
      <c r="P297" s="198">
        <f>O297*H297</f>
        <v>0</v>
      </c>
      <c r="Q297" s="198">
        <v>0.00012</v>
      </c>
      <c r="R297" s="198">
        <f>Q297*H297</f>
        <v>0.0014913600000000002</v>
      </c>
      <c r="S297" s="198">
        <v>0</v>
      </c>
      <c r="T297" s="199">
        <f>S297*H297</f>
        <v>0</v>
      </c>
      <c r="AR297" s="21" t="s">
        <v>209</v>
      </c>
      <c r="AT297" s="21" t="s">
        <v>142</v>
      </c>
      <c r="AU297" s="21" t="s">
        <v>85</v>
      </c>
      <c r="AY297" s="21" t="s">
        <v>139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21" t="s">
        <v>83</v>
      </c>
      <c r="BK297" s="200">
        <f>ROUND(I297*H297,2)</f>
        <v>0</v>
      </c>
      <c r="BL297" s="21" t="s">
        <v>209</v>
      </c>
      <c r="BM297" s="21" t="s">
        <v>944</v>
      </c>
    </row>
    <row r="298" spans="2:47" s="1" customFormat="1" ht="27">
      <c r="B298" s="38"/>
      <c r="C298" s="60"/>
      <c r="D298" s="205" t="s">
        <v>276</v>
      </c>
      <c r="E298" s="60"/>
      <c r="F298" s="206" t="s">
        <v>945</v>
      </c>
      <c r="G298" s="60"/>
      <c r="H298" s="60"/>
      <c r="I298" s="160"/>
      <c r="J298" s="60"/>
      <c r="K298" s="60"/>
      <c r="L298" s="58"/>
      <c r="M298" s="207"/>
      <c r="N298" s="39"/>
      <c r="O298" s="39"/>
      <c r="P298" s="39"/>
      <c r="Q298" s="39"/>
      <c r="R298" s="39"/>
      <c r="S298" s="39"/>
      <c r="T298" s="75"/>
      <c r="AT298" s="21" t="s">
        <v>276</v>
      </c>
      <c r="AU298" s="21" t="s">
        <v>85</v>
      </c>
    </row>
    <row r="299" spans="2:51" s="11" customFormat="1" ht="13.5">
      <c r="B299" s="208"/>
      <c r="C299" s="209"/>
      <c r="D299" s="205" t="s">
        <v>278</v>
      </c>
      <c r="E299" s="209"/>
      <c r="F299" s="210" t="s">
        <v>946</v>
      </c>
      <c r="G299" s="209"/>
      <c r="H299" s="211">
        <v>12.428</v>
      </c>
      <c r="I299" s="212"/>
      <c r="J299" s="209"/>
      <c r="K299" s="209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278</v>
      </c>
      <c r="AU299" s="217" t="s">
        <v>85</v>
      </c>
      <c r="AV299" s="11" t="s">
        <v>85</v>
      </c>
      <c r="AW299" s="11" t="s">
        <v>6</v>
      </c>
      <c r="AX299" s="11" t="s">
        <v>83</v>
      </c>
      <c r="AY299" s="217" t="s">
        <v>139</v>
      </c>
    </row>
    <row r="300" spans="2:63" s="10" customFormat="1" ht="29.85" customHeight="1">
      <c r="B300" s="173"/>
      <c r="C300" s="174"/>
      <c r="D300" s="175" t="s">
        <v>74</v>
      </c>
      <c r="E300" s="187" t="s">
        <v>947</v>
      </c>
      <c r="F300" s="187" t="s">
        <v>948</v>
      </c>
      <c r="G300" s="174"/>
      <c r="H300" s="174"/>
      <c r="I300" s="177"/>
      <c r="J300" s="188">
        <f>BK300</f>
        <v>0</v>
      </c>
      <c r="K300" s="174"/>
      <c r="L300" s="179"/>
      <c r="M300" s="180"/>
      <c r="N300" s="181"/>
      <c r="O300" s="181"/>
      <c r="P300" s="182">
        <f>SUM(P301:P325)</f>
        <v>0</v>
      </c>
      <c r="Q300" s="181"/>
      <c r="R300" s="182">
        <f>SUM(R301:R325)</f>
        <v>0.239127</v>
      </c>
      <c r="S300" s="181"/>
      <c r="T300" s="183">
        <f>SUM(T301:T325)</f>
        <v>0.042184799999999995</v>
      </c>
      <c r="AR300" s="184" t="s">
        <v>85</v>
      </c>
      <c r="AT300" s="185" t="s">
        <v>74</v>
      </c>
      <c r="AU300" s="185" t="s">
        <v>83</v>
      </c>
      <c r="AY300" s="184" t="s">
        <v>139</v>
      </c>
      <c r="BK300" s="186">
        <f>SUM(BK301:BK325)</f>
        <v>0</v>
      </c>
    </row>
    <row r="301" spans="2:65" s="1" customFormat="1" ht="16.5" customHeight="1">
      <c r="B301" s="38"/>
      <c r="C301" s="189" t="s">
        <v>949</v>
      </c>
      <c r="D301" s="189" t="s">
        <v>142</v>
      </c>
      <c r="E301" s="190" t="s">
        <v>950</v>
      </c>
      <c r="F301" s="191" t="s">
        <v>951</v>
      </c>
      <c r="G301" s="192" t="s">
        <v>266</v>
      </c>
      <c r="H301" s="193">
        <v>68.64</v>
      </c>
      <c r="I301" s="194"/>
      <c r="J301" s="195">
        <f>ROUND(I301*H301,2)</f>
        <v>0</v>
      </c>
      <c r="K301" s="191" t="s">
        <v>190</v>
      </c>
      <c r="L301" s="58"/>
      <c r="M301" s="196" t="s">
        <v>21</v>
      </c>
      <c r="N301" s="197" t="s">
        <v>46</v>
      </c>
      <c r="O301" s="39"/>
      <c r="P301" s="198">
        <f>O301*H301</f>
        <v>0</v>
      </c>
      <c r="Q301" s="198">
        <v>0.001</v>
      </c>
      <c r="R301" s="198">
        <f>Q301*H301</f>
        <v>0.06864</v>
      </c>
      <c r="S301" s="198">
        <v>0.00031</v>
      </c>
      <c r="T301" s="199">
        <f>S301*H301</f>
        <v>0.0212784</v>
      </c>
      <c r="AR301" s="21" t="s">
        <v>209</v>
      </c>
      <c r="AT301" s="21" t="s">
        <v>142</v>
      </c>
      <c r="AU301" s="21" t="s">
        <v>85</v>
      </c>
      <c r="AY301" s="21" t="s">
        <v>139</v>
      </c>
      <c r="BE301" s="200">
        <f>IF(N301="základní",J301,0)</f>
        <v>0</v>
      </c>
      <c r="BF301" s="200">
        <f>IF(N301="snížená",J301,0)</f>
        <v>0</v>
      </c>
      <c r="BG301" s="200">
        <f>IF(N301="zákl. přenesená",J301,0)</f>
        <v>0</v>
      </c>
      <c r="BH301" s="200">
        <f>IF(N301="sníž. přenesená",J301,0)</f>
        <v>0</v>
      </c>
      <c r="BI301" s="200">
        <f>IF(N301="nulová",J301,0)</f>
        <v>0</v>
      </c>
      <c r="BJ301" s="21" t="s">
        <v>83</v>
      </c>
      <c r="BK301" s="200">
        <f>ROUND(I301*H301,2)</f>
        <v>0</v>
      </c>
      <c r="BL301" s="21" t="s">
        <v>209</v>
      </c>
      <c r="BM301" s="21" t="s">
        <v>952</v>
      </c>
    </row>
    <row r="302" spans="2:47" s="1" customFormat="1" ht="27">
      <c r="B302" s="38"/>
      <c r="C302" s="60"/>
      <c r="D302" s="205" t="s">
        <v>276</v>
      </c>
      <c r="E302" s="60"/>
      <c r="F302" s="206" t="s">
        <v>953</v>
      </c>
      <c r="G302" s="60"/>
      <c r="H302" s="60"/>
      <c r="I302" s="160"/>
      <c r="J302" s="60"/>
      <c r="K302" s="60"/>
      <c r="L302" s="58"/>
      <c r="M302" s="207"/>
      <c r="N302" s="39"/>
      <c r="O302" s="39"/>
      <c r="P302" s="39"/>
      <c r="Q302" s="39"/>
      <c r="R302" s="39"/>
      <c r="S302" s="39"/>
      <c r="T302" s="75"/>
      <c r="AT302" s="21" t="s">
        <v>276</v>
      </c>
      <c r="AU302" s="21" t="s">
        <v>85</v>
      </c>
    </row>
    <row r="303" spans="2:51" s="11" customFormat="1" ht="13.5">
      <c r="B303" s="208"/>
      <c r="C303" s="209"/>
      <c r="D303" s="205" t="s">
        <v>278</v>
      </c>
      <c r="E303" s="209"/>
      <c r="F303" s="210" t="s">
        <v>954</v>
      </c>
      <c r="G303" s="209"/>
      <c r="H303" s="211">
        <v>68.64</v>
      </c>
      <c r="I303" s="212"/>
      <c r="J303" s="209"/>
      <c r="K303" s="209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278</v>
      </c>
      <c r="AU303" s="217" t="s">
        <v>85</v>
      </c>
      <c r="AV303" s="11" t="s">
        <v>85</v>
      </c>
      <c r="AW303" s="11" t="s">
        <v>6</v>
      </c>
      <c r="AX303" s="11" t="s">
        <v>83</v>
      </c>
      <c r="AY303" s="217" t="s">
        <v>139</v>
      </c>
    </row>
    <row r="304" spans="2:65" s="1" customFormat="1" ht="16.5" customHeight="1">
      <c r="B304" s="38"/>
      <c r="C304" s="189" t="s">
        <v>955</v>
      </c>
      <c r="D304" s="189" t="s">
        <v>142</v>
      </c>
      <c r="E304" s="190" t="s">
        <v>956</v>
      </c>
      <c r="F304" s="191" t="s">
        <v>957</v>
      </c>
      <c r="G304" s="192" t="s">
        <v>266</v>
      </c>
      <c r="H304" s="193">
        <v>67.44</v>
      </c>
      <c r="I304" s="194"/>
      <c r="J304" s="195">
        <f>ROUND(I304*H304,2)</f>
        <v>0</v>
      </c>
      <c r="K304" s="191" t="s">
        <v>190</v>
      </c>
      <c r="L304" s="58"/>
      <c r="M304" s="196" t="s">
        <v>21</v>
      </c>
      <c r="N304" s="197" t="s">
        <v>46</v>
      </c>
      <c r="O304" s="39"/>
      <c r="P304" s="198">
        <f>O304*H304</f>
        <v>0</v>
      </c>
      <c r="Q304" s="198">
        <v>0.001</v>
      </c>
      <c r="R304" s="198">
        <f>Q304*H304</f>
        <v>0.06744</v>
      </c>
      <c r="S304" s="198">
        <v>0.00031</v>
      </c>
      <c r="T304" s="199">
        <f>S304*H304</f>
        <v>0.0209064</v>
      </c>
      <c r="AR304" s="21" t="s">
        <v>209</v>
      </c>
      <c r="AT304" s="21" t="s">
        <v>142</v>
      </c>
      <c r="AU304" s="21" t="s">
        <v>85</v>
      </c>
      <c r="AY304" s="21" t="s">
        <v>139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21" t="s">
        <v>83</v>
      </c>
      <c r="BK304" s="200">
        <f>ROUND(I304*H304,2)</f>
        <v>0</v>
      </c>
      <c r="BL304" s="21" t="s">
        <v>209</v>
      </c>
      <c r="BM304" s="21" t="s">
        <v>958</v>
      </c>
    </row>
    <row r="305" spans="2:47" s="1" customFormat="1" ht="27">
      <c r="B305" s="38"/>
      <c r="C305" s="60"/>
      <c r="D305" s="205" t="s">
        <v>276</v>
      </c>
      <c r="E305" s="60"/>
      <c r="F305" s="206" t="s">
        <v>953</v>
      </c>
      <c r="G305" s="60"/>
      <c r="H305" s="60"/>
      <c r="I305" s="160"/>
      <c r="J305" s="60"/>
      <c r="K305" s="60"/>
      <c r="L305" s="58"/>
      <c r="M305" s="207"/>
      <c r="N305" s="39"/>
      <c r="O305" s="39"/>
      <c r="P305" s="39"/>
      <c r="Q305" s="39"/>
      <c r="R305" s="39"/>
      <c r="S305" s="39"/>
      <c r="T305" s="75"/>
      <c r="AT305" s="21" t="s">
        <v>276</v>
      </c>
      <c r="AU305" s="21" t="s">
        <v>85</v>
      </c>
    </row>
    <row r="306" spans="2:51" s="11" customFormat="1" ht="13.5">
      <c r="B306" s="208"/>
      <c r="C306" s="209"/>
      <c r="D306" s="205" t="s">
        <v>278</v>
      </c>
      <c r="E306" s="209"/>
      <c r="F306" s="210" t="s">
        <v>959</v>
      </c>
      <c r="G306" s="209"/>
      <c r="H306" s="211">
        <v>67.44</v>
      </c>
      <c r="I306" s="212"/>
      <c r="J306" s="209"/>
      <c r="K306" s="209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278</v>
      </c>
      <c r="AU306" s="217" t="s">
        <v>85</v>
      </c>
      <c r="AV306" s="11" t="s">
        <v>85</v>
      </c>
      <c r="AW306" s="11" t="s">
        <v>6</v>
      </c>
      <c r="AX306" s="11" t="s">
        <v>83</v>
      </c>
      <c r="AY306" s="217" t="s">
        <v>139</v>
      </c>
    </row>
    <row r="307" spans="2:65" s="1" customFormat="1" ht="16.5" customHeight="1">
      <c r="B307" s="38"/>
      <c r="C307" s="189" t="s">
        <v>960</v>
      </c>
      <c r="D307" s="189" t="s">
        <v>142</v>
      </c>
      <c r="E307" s="190" t="s">
        <v>961</v>
      </c>
      <c r="F307" s="191" t="s">
        <v>962</v>
      </c>
      <c r="G307" s="192" t="s">
        <v>266</v>
      </c>
      <c r="H307" s="193">
        <v>68.64</v>
      </c>
      <c r="I307" s="194"/>
      <c r="J307" s="195">
        <f>ROUND(I307*H307,2)</f>
        <v>0</v>
      </c>
      <c r="K307" s="191" t="s">
        <v>190</v>
      </c>
      <c r="L307" s="58"/>
      <c r="M307" s="196" t="s">
        <v>21</v>
      </c>
      <c r="N307" s="197" t="s">
        <v>46</v>
      </c>
      <c r="O307" s="39"/>
      <c r="P307" s="198">
        <f>O307*H307</f>
        <v>0</v>
      </c>
      <c r="Q307" s="198">
        <v>0</v>
      </c>
      <c r="R307" s="198">
        <f>Q307*H307</f>
        <v>0</v>
      </c>
      <c r="S307" s="198">
        <v>0</v>
      </c>
      <c r="T307" s="199">
        <f>S307*H307</f>
        <v>0</v>
      </c>
      <c r="AR307" s="21" t="s">
        <v>209</v>
      </c>
      <c r="AT307" s="21" t="s">
        <v>142</v>
      </c>
      <c r="AU307" s="21" t="s">
        <v>85</v>
      </c>
      <c r="AY307" s="21" t="s">
        <v>139</v>
      </c>
      <c r="BE307" s="200">
        <f>IF(N307="základní",J307,0)</f>
        <v>0</v>
      </c>
      <c r="BF307" s="200">
        <f>IF(N307="snížená",J307,0)</f>
        <v>0</v>
      </c>
      <c r="BG307" s="200">
        <f>IF(N307="zákl. přenesená",J307,0)</f>
        <v>0</v>
      </c>
      <c r="BH307" s="200">
        <f>IF(N307="sníž. přenesená",J307,0)</f>
        <v>0</v>
      </c>
      <c r="BI307" s="200">
        <f>IF(N307="nulová",J307,0)</f>
        <v>0</v>
      </c>
      <c r="BJ307" s="21" t="s">
        <v>83</v>
      </c>
      <c r="BK307" s="200">
        <f>ROUND(I307*H307,2)</f>
        <v>0</v>
      </c>
      <c r="BL307" s="21" t="s">
        <v>209</v>
      </c>
      <c r="BM307" s="21" t="s">
        <v>963</v>
      </c>
    </row>
    <row r="308" spans="2:47" s="1" customFormat="1" ht="27">
      <c r="B308" s="38"/>
      <c r="C308" s="60"/>
      <c r="D308" s="205" t="s">
        <v>276</v>
      </c>
      <c r="E308" s="60"/>
      <c r="F308" s="206" t="s">
        <v>953</v>
      </c>
      <c r="G308" s="60"/>
      <c r="H308" s="60"/>
      <c r="I308" s="160"/>
      <c r="J308" s="60"/>
      <c r="K308" s="60"/>
      <c r="L308" s="58"/>
      <c r="M308" s="207"/>
      <c r="N308" s="39"/>
      <c r="O308" s="39"/>
      <c r="P308" s="39"/>
      <c r="Q308" s="39"/>
      <c r="R308" s="39"/>
      <c r="S308" s="39"/>
      <c r="T308" s="75"/>
      <c r="AT308" s="21" t="s">
        <v>276</v>
      </c>
      <c r="AU308" s="21" t="s">
        <v>85</v>
      </c>
    </row>
    <row r="309" spans="2:51" s="11" customFormat="1" ht="13.5">
      <c r="B309" s="208"/>
      <c r="C309" s="209"/>
      <c r="D309" s="205" t="s">
        <v>278</v>
      </c>
      <c r="E309" s="209"/>
      <c r="F309" s="210" t="s">
        <v>954</v>
      </c>
      <c r="G309" s="209"/>
      <c r="H309" s="211">
        <v>68.64</v>
      </c>
      <c r="I309" s="212"/>
      <c r="J309" s="209"/>
      <c r="K309" s="209"/>
      <c r="L309" s="213"/>
      <c r="M309" s="214"/>
      <c r="N309" s="215"/>
      <c r="O309" s="215"/>
      <c r="P309" s="215"/>
      <c r="Q309" s="215"/>
      <c r="R309" s="215"/>
      <c r="S309" s="215"/>
      <c r="T309" s="216"/>
      <c r="AT309" s="217" t="s">
        <v>278</v>
      </c>
      <c r="AU309" s="217" t="s">
        <v>85</v>
      </c>
      <c r="AV309" s="11" t="s">
        <v>85</v>
      </c>
      <c r="AW309" s="11" t="s">
        <v>6</v>
      </c>
      <c r="AX309" s="11" t="s">
        <v>83</v>
      </c>
      <c r="AY309" s="217" t="s">
        <v>139</v>
      </c>
    </row>
    <row r="310" spans="2:65" s="1" customFormat="1" ht="25.5" customHeight="1">
      <c r="B310" s="38"/>
      <c r="C310" s="189" t="s">
        <v>964</v>
      </c>
      <c r="D310" s="189" t="s">
        <v>142</v>
      </c>
      <c r="E310" s="190" t="s">
        <v>965</v>
      </c>
      <c r="F310" s="191" t="s">
        <v>966</v>
      </c>
      <c r="G310" s="192" t="s">
        <v>266</v>
      </c>
      <c r="H310" s="193">
        <v>67.44</v>
      </c>
      <c r="I310" s="194"/>
      <c r="J310" s="195">
        <f>ROUND(I310*H310,2)</f>
        <v>0</v>
      </c>
      <c r="K310" s="191" t="s">
        <v>190</v>
      </c>
      <c r="L310" s="58"/>
      <c r="M310" s="196" t="s">
        <v>21</v>
      </c>
      <c r="N310" s="197" t="s">
        <v>46</v>
      </c>
      <c r="O310" s="39"/>
      <c r="P310" s="198">
        <f>O310*H310</f>
        <v>0</v>
      </c>
      <c r="Q310" s="198">
        <v>0</v>
      </c>
      <c r="R310" s="198">
        <f>Q310*H310</f>
        <v>0</v>
      </c>
      <c r="S310" s="198">
        <v>0</v>
      </c>
      <c r="T310" s="199">
        <f>S310*H310</f>
        <v>0</v>
      </c>
      <c r="AR310" s="21" t="s">
        <v>209</v>
      </c>
      <c r="AT310" s="21" t="s">
        <v>142</v>
      </c>
      <c r="AU310" s="21" t="s">
        <v>85</v>
      </c>
      <c r="AY310" s="21" t="s">
        <v>139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21" t="s">
        <v>83</v>
      </c>
      <c r="BK310" s="200">
        <f>ROUND(I310*H310,2)</f>
        <v>0</v>
      </c>
      <c r="BL310" s="21" t="s">
        <v>209</v>
      </c>
      <c r="BM310" s="21" t="s">
        <v>967</v>
      </c>
    </row>
    <row r="311" spans="2:47" s="1" customFormat="1" ht="27">
      <c r="B311" s="38"/>
      <c r="C311" s="60"/>
      <c r="D311" s="205" t="s">
        <v>276</v>
      </c>
      <c r="E311" s="60"/>
      <c r="F311" s="206" t="s">
        <v>953</v>
      </c>
      <c r="G311" s="60"/>
      <c r="H311" s="60"/>
      <c r="I311" s="160"/>
      <c r="J311" s="60"/>
      <c r="K311" s="60"/>
      <c r="L311" s="58"/>
      <c r="M311" s="207"/>
      <c r="N311" s="39"/>
      <c r="O311" s="39"/>
      <c r="P311" s="39"/>
      <c r="Q311" s="39"/>
      <c r="R311" s="39"/>
      <c r="S311" s="39"/>
      <c r="T311" s="75"/>
      <c r="AT311" s="21" t="s">
        <v>276</v>
      </c>
      <c r="AU311" s="21" t="s">
        <v>85</v>
      </c>
    </row>
    <row r="312" spans="2:51" s="11" customFormat="1" ht="13.5">
      <c r="B312" s="208"/>
      <c r="C312" s="209"/>
      <c r="D312" s="205" t="s">
        <v>278</v>
      </c>
      <c r="E312" s="209"/>
      <c r="F312" s="210" t="s">
        <v>959</v>
      </c>
      <c r="G312" s="209"/>
      <c r="H312" s="211">
        <v>67.44</v>
      </c>
      <c r="I312" s="212"/>
      <c r="J312" s="209"/>
      <c r="K312" s="209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278</v>
      </c>
      <c r="AU312" s="217" t="s">
        <v>85</v>
      </c>
      <c r="AV312" s="11" t="s">
        <v>85</v>
      </c>
      <c r="AW312" s="11" t="s">
        <v>6</v>
      </c>
      <c r="AX312" s="11" t="s">
        <v>83</v>
      </c>
      <c r="AY312" s="217" t="s">
        <v>139</v>
      </c>
    </row>
    <row r="313" spans="2:65" s="1" customFormat="1" ht="16.5" customHeight="1">
      <c r="B313" s="38"/>
      <c r="C313" s="189" t="s">
        <v>968</v>
      </c>
      <c r="D313" s="189" t="s">
        <v>142</v>
      </c>
      <c r="E313" s="190" t="s">
        <v>969</v>
      </c>
      <c r="F313" s="191" t="s">
        <v>970</v>
      </c>
      <c r="G313" s="192" t="s">
        <v>266</v>
      </c>
      <c r="H313" s="193">
        <v>32.92</v>
      </c>
      <c r="I313" s="194"/>
      <c r="J313" s="195">
        <f>ROUND(I313*H313,2)</f>
        <v>0</v>
      </c>
      <c r="K313" s="191" t="s">
        <v>190</v>
      </c>
      <c r="L313" s="58"/>
      <c r="M313" s="196" t="s">
        <v>21</v>
      </c>
      <c r="N313" s="197" t="s">
        <v>46</v>
      </c>
      <c r="O313" s="39"/>
      <c r="P313" s="198">
        <f>O313*H313</f>
        <v>0</v>
      </c>
      <c r="Q313" s="198">
        <v>0</v>
      </c>
      <c r="R313" s="198">
        <f>Q313*H313</f>
        <v>0</v>
      </c>
      <c r="S313" s="198">
        <v>0</v>
      </c>
      <c r="T313" s="199">
        <f>S313*H313</f>
        <v>0</v>
      </c>
      <c r="AR313" s="21" t="s">
        <v>209</v>
      </c>
      <c r="AT313" s="21" t="s">
        <v>142</v>
      </c>
      <c r="AU313" s="21" t="s">
        <v>85</v>
      </c>
      <c r="AY313" s="21" t="s">
        <v>139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21" t="s">
        <v>83</v>
      </c>
      <c r="BK313" s="200">
        <f>ROUND(I313*H313,2)</f>
        <v>0</v>
      </c>
      <c r="BL313" s="21" t="s">
        <v>209</v>
      </c>
      <c r="BM313" s="21" t="s">
        <v>971</v>
      </c>
    </row>
    <row r="314" spans="2:65" s="1" customFormat="1" ht="16.5" customHeight="1">
      <c r="B314" s="38"/>
      <c r="C314" s="220" t="s">
        <v>972</v>
      </c>
      <c r="D314" s="220" t="s">
        <v>577</v>
      </c>
      <c r="E314" s="221" t="s">
        <v>973</v>
      </c>
      <c r="F314" s="222" t="s">
        <v>974</v>
      </c>
      <c r="G314" s="223" t="s">
        <v>266</v>
      </c>
      <c r="H314" s="224">
        <v>34.566</v>
      </c>
      <c r="I314" s="225"/>
      <c r="J314" s="226">
        <f>ROUND(I314*H314,2)</f>
        <v>0</v>
      </c>
      <c r="K314" s="222" t="s">
        <v>190</v>
      </c>
      <c r="L314" s="227"/>
      <c r="M314" s="228" t="s">
        <v>21</v>
      </c>
      <c r="N314" s="229" t="s">
        <v>46</v>
      </c>
      <c r="O314" s="39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AR314" s="21" t="s">
        <v>404</v>
      </c>
      <c r="AT314" s="21" t="s">
        <v>577</v>
      </c>
      <c r="AU314" s="21" t="s">
        <v>85</v>
      </c>
      <c r="AY314" s="21" t="s">
        <v>139</v>
      </c>
      <c r="BE314" s="200">
        <f>IF(N314="základní",J314,0)</f>
        <v>0</v>
      </c>
      <c r="BF314" s="200">
        <f>IF(N314="snížená",J314,0)</f>
        <v>0</v>
      </c>
      <c r="BG314" s="200">
        <f>IF(N314="zákl. přenesená",J314,0)</f>
        <v>0</v>
      </c>
      <c r="BH314" s="200">
        <f>IF(N314="sníž. přenesená",J314,0)</f>
        <v>0</v>
      </c>
      <c r="BI314" s="200">
        <f>IF(N314="nulová",J314,0)</f>
        <v>0</v>
      </c>
      <c r="BJ314" s="21" t="s">
        <v>83</v>
      </c>
      <c r="BK314" s="200">
        <f>ROUND(I314*H314,2)</f>
        <v>0</v>
      </c>
      <c r="BL314" s="21" t="s">
        <v>209</v>
      </c>
      <c r="BM314" s="21" t="s">
        <v>975</v>
      </c>
    </row>
    <row r="315" spans="2:51" s="11" customFormat="1" ht="13.5">
      <c r="B315" s="208"/>
      <c r="C315" s="209"/>
      <c r="D315" s="205" t="s">
        <v>278</v>
      </c>
      <c r="E315" s="209"/>
      <c r="F315" s="210" t="s">
        <v>976</v>
      </c>
      <c r="G315" s="209"/>
      <c r="H315" s="211">
        <v>34.566</v>
      </c>
      <c r="I315" s="212"/>
      <c r="J315" s="209"/>
      <c r="K315" s="209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278</v>
      </c>
      <c r="AU315" s="217" t="s">
        <v>85</v>
      </c>
      <c r="AV315" s="11" t="s">
        <v>85</v>
      </c>
      <c r="AW315" s="11" t="s">
        <v>6</v>
      </c>
      <c r="AX315" s="11" t="s">
        <v>83</v>
      </c>
      <c r="AY315" s="217" t="s">
        <v>139</v>
      </c>
    </row>
    <row r="316" spans="2:65" s="1" customFormat="1" ht="16.5" customHeight="1">
      <c r="B316" s="38"/>
      <c r="C316" s="189" t="s">
        <v>977</v>
      </c>
      <c r="D316" s="189" t="s">
        <v>142</v>
      </c>
      <c r="E316" s="190" t="s">
        <v>978</v>
      </c>
      <c r="F316" s="191" t="s">
        <v>979</v>
      </c>
      <c r="G316" s="192" t="s">
        <v>266</v>
      </c>
      <c r="H316" s="193">
        <v>20.73</v>
      </c>
      <c r="I316" s="194"/>
      <c r="J316" s="195">
        <f>ROUND(I316*H316,2)</f>
        <v>0</v>
      </c>
      <c r="K316" s="191" t="s">
        <v>190</v>
      </c>
      <c r="L316" s="58"/>
      <c r="M316" s="196" t="s">
        <v>21</v>
      </c>
      <c r="N316" s="197" t="s">
        <v>46</v>
      </c>
      <c r="O316" s="39"/>
      <c r="P316" s="198">
        <f>O316*H316</f>
        <v>0</v>
      </c>
      <c r="Q316" s="198">
        <v>0</v>
      </c>
      <c r="R316" s="198">
        <f>Q316*H316</f>
        <v>0</v>
      </c>
      <c r="S316" s="198">
        <v>0</v>
      </c>
      <c r="T316" s="199">
        <f>S316*H316</f>
        <v>0</v>
      </c>
      <c r="AR316" s="21" t="s">
        <v>209</v>
      </c>
      <c r="AT316" s="21" t="s">
        <v>142</v>
      </c>
      <c r="AU316" s="21" t="s">
        <v>85</v>
      </c>
      <c r="AY316" s="21" t="s">
        <v>139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21" t="s">
        <v>83</v>
      </c>
      <c r="BK316" s="200">
        <f>ROUND(I316*H316,2)</f>
        <v>0</v>
      </c>
      <c r="BL316" s="21" t="s">
        <v>209</v>
      </c>
      <c r="BM316" s="21" t="s">
        <v>980</v>
      </c>
    </row>
    <row r="317" spans="2:65" s="1" customFormat="1" ht="16.5" customHeight="1">
      <c r="B317" s="38"/>
      <c r="C317" s="220" t="s">
        <v>981</v>
      </c>
      <c r="D317" s="220" t="s">
        <v>577</v>
      </c>
      <c r="E317" s="221" t="s">
        <v>973</v>
      </c>
      <c r="F317" s="222" t="s">
        <v>974</v>
      </c>
      <c r="G317" s="223" t="s">
        <v>266</v>
      </c>
      <c r="H317" s="224">
        <v>21.767</v>
      </c>
      <c r="I317" s="225"/>
      <c r="J317" s="226">
        <f>ROUND(I317*H317,2)</f>
        <v>0</v>
      </c>
      <c r="K317" s="222" t="s">
        <v>190</v>
      </c>
      <c r="L317" s="227"/>
      <c r="M317" s="228" t="s">
        <v>21</v>
      </c>
      <c r="N317" s="229" t="s">
        <v>46</v>
      </c>
      <c r="O317" s="39"/>
      <c r="P317" s="198">
        <f>O317*H317</f>
        <v>0</v>
      </c>
      <c r="Q317" s="198">
        <v>0</v>
      </c>
      <c r="R317" s="198">
        <f>Q317*H317</f>
        <v>0</v>
      </c>
      <c r="S317" s="198">
        <v>0</v>
      </c>
      <c r="T317" s="199">
        <f>S317*H317</f>
        <v>0</v>
      </c>
      <c r="AR317" s="21" t="s">
        <v>404</v>
      </c>
      <c r="AT317" s="21" t="s">
        <v>577</v>
      </c>
      <c r="AU317" s="21" t="s">
        <v>85</v>
      </c>
      <c r="AY317" s="21" t="s">
        <v>139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21" t="s">
        <v>83</v>
      </c>
      <c r="BK317" s="200">
        <f>ROUND(I317*H317,2)</f>
        <v>0</v>
      </c>
      <c r="BL317" s="21" t="s">
        <v>209</v>
      </c>
      <c r="BM317" s="21" t="s">
        <v>982</v>
      </c>
    </row>
    <row r="318" spans="2:51" s="11" customFormat="1" ht="13.5">
      <c r="B318" s="208"/>
      <c r="C318" s="209"/>
      <c r="D318" s="205" t="s">
        <v>278</v>
      </c>
      <c r="E318" s="209"/>
      <c r="F318" s="210" t="s">
        <v>983</v>
      </c>
      <c r="G318" s="209"/>
      <c r="H318" s="211">
        <v>21.767</v>
      </c>
      <c r="I318" s="212"/>
      <c r="J318" s="209"/>
      <c r="K318" s="209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278</v>
      </c>
      <c r="AU318" s="217" t="s">
        <v>85</v>
      </c>
      <c r="AV318" s="11" t="s">
        <v>85</v>
      </c>
      <c r="AW318" s="11" t="s">
        <v>6</v>
      </c>
      <c r="AX318" s="11" t="s">
        <v>83</v>
      </c>
      <c r="AY318" s="217" t="s">
        <v>139</v>
      </c>
    </row>
    <row r="319" spans="2:65" s="1" customFormat="1" ht="25.5" customHeight="1">
      <c r="B319" s="38"/>
      <c r="C319" s="189" t="s">
        <v>984</v>
      </c>
      <c r="D319" s="189" t="s">
        <v>142</v>
      </c>
      <c r="E319" s="190" t="s">
        <v>985</v>
      </c>
      <c r="F319" s="191" t="s">
        <v>986</v>
      </c>
      <c r="G319" s="192" t="s">
        <v>266</v>
      </c>
      <c r="H319" s="193">
        <v>11.22</v>
      </c>
      <c r="I319" s="194"/>
      <c r="J319" s="195">
        <f>ROUND(I319*H319,2)</f>
        <v>0</v>
      </c>
      <c r="K319" s="191" t="s">
        <v>190</v>
      </c>
      <c r="L319" s="58"/>
      <c r="M319" s="196" t="s">
        <v>21</v>
      </c>
      <c r="N319" s="197" t="s">
        <v>46</v>
      </c>
      <c r="O319" s="39"/>
      <c r="P319" s="198">
        <f>O319*H319</f>
        <v>0</v>
      </c>
      <c r="Q319" s="198">
        <v>0</v>
      </c>
      <c r="R319" s="198">
        <f>Q319*H319</f>
        <v>0</v>
      </c>
      <c r="S319" s="198">
        <v>0</v>
      </c>
      <c r="T319" s="199">
        <f>S319*H319</f>
        <v>0</v>
      </c>
      <c r="AR319" s="21" t="s">
        <v>209</v>
      </c>
      <c r="AT319" s="21" t="s">
        <v>142</v>
      </c>
      <c r="AU319" s="21" t="s">
        <v>85</v>
      </c>
      <c r="AY319" s="21" t="s">
        <v>139</v>
      </c>
      <c r="BE319" s="200">
        <f>IF(N319="základní",J319,0)</f>
        <v>0</v>
      </c>
      <c r="BF319" s="200">
        <f>IF(N319="snížená",J319,0)</f>
        <v>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21" t="s">
        <v>83</v>
      </c>
      <c r="BK319" s="200">
        <f>ROUND(I319*H319,2)</f>
        <v>0</v>
      </c>
      <c r="BL319" s="21" t="s">
        <v>209</v>
      </c>
      <c r="BM319" s="21" t="s">
        <v>987</v>
      </c>
    </row>
    <row r="320" spans="2:65" s="1" customFormat="1" ht="16.5" customHeight="1">
      <c r="B320" s="38"/>
      <c r="C320" s="220" t="s">
        <v>988</v>
      </c>
      <c r="D320" s="220" t="s">
        <v>577</v>
      </c>
      <c r="E320" s="221" t="s">
        <v>973</v>
      </c>
      <c r="F320" s="222" t="s">
        <v>974</v>
      </c>
      <c r="G320" s="223" t="s">
        <v>266</v>
      </c>
      <c r="H320" s="224">
        <v>11.781</v>
      </c>
      <c r="I320" s="225"/>
      <c r="J320" s="226">
        <f>ROUND(I320*H320,2)</f>
        <v>0</v>
      </c>
      <c r="K320" s="222" t="s">
        <v>190</v>
      </c>
      <c r="L320" s="227"/>
      <c r="M320" s="228" t="s">
        <v>21</v>
      </c>
      <c r="N320" s="229" t="s">
        <v>46</v>
      </c>
      <c r="O320" s="39"/>
      <c r="P320" s="198">
        <f>O320*H320</f>
        <v>0</v>
      </c>
      <c r="Q320" s="198">
        <v>0</v>
      </c>
      <c r="R320" s="198">
        <f>Q320*H320</f>
        <v>0</v>
      </c>
      <c r="S320" s="198">
        <v>0</v>
      </c>
      <c r="T320" s="199">
        <f>S320*H320</f>
        <v>0</v>
      </c>
      <c r="AR320" s="21" t="s">
        <v>404</v>
      </c>
      <c r="AT320" s="21" t="s">
        <v>577</v>
      </c>
      <c r="AU320" s="21" t="s">
        <v>85</v>
      </c>
      <c r="AY320" s="21" t="s">
        <v>139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21" t="s">
        <v>83</v>
      </c>
      <c r="BK320" s="200">
        <f>ROUND(I320*H320,2)</f>
        <v>0</v>
      </c>
      <c r="BL320" s="21" t="s">
        <v>209</v>
      </c>
      <c r="BM320" s="21" t="s">
        <v>989</v>
      </c>
    </row>
    <row r="321" spans="2:51" s="11" customFormat="1" ht="13.5">
      <c r="B321" s="208"/>
      <c r="C321" s="209"/>
      <c r="D321" s="205" t="s">
        <v>278</v>
      </c>
      <c r="E321" s="209"/>
      <c r="F321" s="210" t="s">
        <v>990</v>
      </c>
      <c r="G321" s="209"/>
      <c r="H321" s="211">
        <v>11.781</v>
      </c>
      <c r="I321" s="212"/>
      <c r="J321" s="209"/>
      <c r="K321" s="209"/>
      <c r="L321" s="213"/>
      <c r="M321" s="214"/>
      <c r="N321" s="215"/>
      <c r="O321" s="215"/>
      <c r="P321" s="215"/>
      <c r="Q321" s="215"/>
      <c r="R321" s="215"/>
      <c r="S321" s="215"/>
      <c r="T321" s="216"/>
      <c r="AT321" s="217" t="s">
        <v>278</v>
      </c>
      <c r="AU321" s="217" t="s">
        <v>85</v>
      </c>
      <c r="AV321" s="11" t="s">
        <v>85</v>
      </c>
      <c r="AW321" s="11" t="s">
        <v>6</v>
      </c>
      <c r="AX321" s="11" t="s">
        <v>83</v>
      </c>
      <c r="AY321" s="217" t="s">
        <v>139</v>
      </c>
    </row>
    <row r="322" spans="2:65" s="1" customFormat="1" ht="25.5" customHeight="1">
      <c r="B322" s="38"/>
      <c r="C322" s="189" t="s">
        <v>991</v>
      </c>
      <c r="D322" s="189" t="s">
        <v>142</v>
      </c>
      <c r="E322" s="190" t="s">
        <v>992</v>
      </c>
      <c r="F322" s="191" t="s">
        <v>993</v>
      </c>
      <c r="G322" s="192" t="s">
        <v>266</v>
      </c>
      <c r="H322" s="193">
        <v>118.6</v>
      </c>
      <c r="I322" s="194"/>
      <c r="J322" s="195">
        <f>ROUND(I322*H322,2)</f>
        <v>0</v>
      </c>
      <c r="K322" s="191" t="s">
        <v>190</v>
      </c>
      <c r="L322" s="58"/>
      <c r="M322" s="196" t="s">
        <v>21</v>
      </c>
      <c r="N322" s="197" t="s">
        <v>46</v>
      </c>
      <c r="O322" s="39"/>
      <c r="P322" s="198">
        <f>O322*H322</f>
        <v>0</v>
      </c>
      <c r="Q322" s="198">
        <v>0.0002</v>
      </c>
      <c r="R322" s="198">
        <f>Q322*H322</f>
        <v>0.02372</v>
      </c>
      <c r="S322" s="198">
        <v>0</v>
      </c>
      <c r="T322" s="199">
        <f>S322*H322</f>
        <v>0</v>
      </c>
      <c r="AR322" s="21" t="s">
        <v>209</v>
      </c>
      <c r="AT322" s="21" t="s">
        <v>142</v>
      </c>
      <c r="AU322" s="21" t="s">
        <v>85</v>
      </c>
      <c r="AY322" s="21" t="s">
        <v>139</v>
      </c>
      <c r="BE322" s="200">
        <f>IF(N322="základní",J322,0)</f>
        <v>0</v>
      </c>
      <c r="BF322" s="200">
        <f>IF(N322="snížená",J322,0)</f>
        <v>0</v>
      </c>
      <c r="BG322" s="200">
        <f>IF(N322="zákl. přenesená",J322,0)</f>
        <v>0</v>
      </c>
      <c r="BH322" s="200">
        <f>IF(N322="sníž. přenesená",J322,0)</f>
        <v>0</v>
      </c>
      <c r="BI322" s="200">
        <f>IF(N322="nulová",J322,0)</f>
        <v>0</v>
      </c>
      <c r="BJ322" s="21" t="s">
        <v>83</v>
      </c>
      <c r="BK322" s="200">
        <f>ROUND(I322*H322,2)</f>
        <v>0</v>
      </c>
      <c r="BL322" s="21" t="s">
        <v>209</v>
      </c>
      <c r="BM322" s="21" t="s">
        <v>994</v>
      </c>
    </row>
    <row r="323" spans="2:65" s="1" customFormat="1" ht="25.5" customHeight="1">
      <c r="B323" s="38"/>
      <c r="C323" s="189" t="s">
        <v>995</v>
      </c>
      <c r="D323" s="189" t="s">
        <v>142</v>
      </c>
      <c r="E323" s="190" t="s">
        <v>996</v>
      </c>
      <c r="F323" s="191" t="s">
        <v>997</v>
      </c>
      <c r="G323" s="192" t="s">
        <v>266</v>
      </c>
      <c r="H323" s="193">
        <v>91.7</v>
      </c>
      <c r="I323" s="194"/>
      <c r="J323" s="195">
        <f>ROUND(I323*H323,2)</f>
        <v>0</v>
      </c>
      <c r="K323" s="191" t="s">
        <v>190</v>
      </c>
      <c r="L323" s="58"/>
      <c r="M323" s="196" t="s">
        <v>21</v>
      </c>
      <c r="N323" s="197" t="s">
        <v>46</v>
      </c>
      <c r="O323" s="39"/>
      <c r="P323" s="198">
        <f>O323*H323</f>
        <v>0</v>
      </c>
      <c r="Q323" s="198">
        <v>0.0002</v>
      </c>
      <c r="R323" s="198">
        <f>Q323*H323</f>
        <v>0.018340000000000002</v>
      </c>
      <c r="S323" s="198">
        <v>0</v>
      </c>
      <c r="T323" s="199">
        <f>S323*H323</f>
        <v>0</v>
      </c>
      <c r="AR323" s="21" t="s">
        <v>209</v>
      </c>
      <c r="AT323" s="21" t="s">
        <v>142</v>
      </c>
      <c r="AU323" s="21" t="s">
        <v>85</v>
      </c>
      <c r="AY323" s="21" t="s">
        <v>139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21" t="s">
        <v>83</v>
      </c>
      <c r="BK323" s="200">
        <f>ROUND(I323*H323,2)</f>
        <v>0</v>
      </c>
      <c r="BL323" s="21" t="s">
        <v>209</v>
      </c>
      <c r="BM323" s="21" t="s">
        <v>998</v>
      </c>
    </row>
    <row r="324" spans="2:65" s="1" customFormat="1" ht="25.5" customHeight="1">
      <c r="B324" s="38"/>
      <c r="C324" s="189" t="s">
        <v>999</v>
      </c>
      <c r="D324" s="189" t="s">
        <v>142</v>
      </c>
      <c r="E324" s="190" t="s">
        <v>1000</v>
      </c>
      <c r="F324" s="191" t="s">
        <v>1001</v>
      </c>
      <c r="G324" s="192" t="s">
        <v>266</v>
      </c>
      <c r="H324" s="193">
        <v>118.6</v>
      </c>
      <c r="I324" s="194"/>
      <c r="J324" s="195">
        <f>ROUND(I324*H324,2)</f>
        <v>0</v>
      </c>
      <c r="K324" s="191" t="s">
        <v>190</v>
      </c>
      <c r="L324" s="58"/>
      <c r="M324" s="196" t="s">
        <v>21</v>
      </c>
      <c r="N324" s="197" t="s">
        <v>46</v>
      </c>
      <c r="O324" s="39"/>
      <c r="P324" s="198">
        <f>O324*H324</f>
        <v>0</v>
      </c>
      <c r="Q324" s="198">
        <v>0.00029</v>
      </c>
      <c r="R324" s="198">
        <f>Q324*H324</f>
        <v>0.034394</v>
      </c>
      <c r="S324" s="198">
        <v>0</v>
      </c>
      <c r="T324" s="199">
        <f>S324*H324</f>
        <v>0</v>
      </c>
      <c r="AR324" s="21" t="s">
        <v>209</v>
      </c>
      <c r="AT324" s="21" t="s">
        <v>142</v>
      </c>
      <c r="AU324" s="21" t="s">
        <v>85</v>
      </c>
      <c r="AY324" s="21" t="s">
        <v>139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21" t="s">
        <v>83</v>
      </c>
      <c r="BK324" s="200">
        <f>ROUND(I324*H324,2)</f>
        <v>0</v>
      </c>
      <c r="BL324" s="21" t="s">
        <v>209</v>
      </c>
      <c r="BM324" s="21" t="s">
        <v>1002</v>
      </c>
    </row>
    <row r="325" spans="2:65" s="1" customFormat="1" ht="25.5" customHeight="1">
      <c r="B325" s="38"/>
      <c r="C325" s="189" t="s">
        <v>1003</v>
      </c>
      <c r="D325" s="189" t="s">
        <v>142</v>
      </c>
      <c r="E325" s="190" t="s">
        <v>1004</v>
      </c>
      <c r="F325" s="191" t="s">
        <v>1005</v>
      </c>
      <c r="G325" s="192" t="s">
        <v>266</v>
      </c>
      <c r="H325" s="193">
        <v>91.7</v>
      </c>
      <c r="I325" s="194"/>
      <c r="J325" s="195">
        <f>ROUND(I325*H325,2)</f>
        <v>0</v>
      </c>
      <c r="K325" s="191" t="s">
        <v>190</v>
      </c>
      <c r="L325" s="58"/>
      <c r="M325" s="196" t="s">
        <v>21</v>
      </c>
      <c r="N325" s="197" t="s">
        <v>46</v>
      </c>
      <c r="O325" s="39"/>
      <c r="P325" s="198">
        <f>O325*H325</f>
        <v>0</v>
      </c>
      <c r="Q325" s="198">
        <v>0.00029</v>
      </c>
      <c r="R325" s="198">
        <f>Q325*H325</f>
        <v>0.026593000000000002</v>
      </c>
      <c r="S325" s="198">
        <v>0</v>
      </c>
      <c r="T325" s="199">
        <f>S325*H325</f>
        <v>0</v>
      </c>
      <c r="AR325" s="21" t="s">
        <v>209</v>
      </c>
      <c r="AT325" s="21" t="s">
        <v>142</v>
      </c>
      <c r="AU325" s="21" t="s">
        <v>85</v>
      </c>
      <c r="AY325" s="21" t="s">
        <v>139</v>
      </c>
      <c r="BE325" s="200">
        <f>IF(N325="základní",J325,0)</f>
        <v>0</v>
      </c>
      <c r="BF325" s="200">
        <f>IF(N325="snížená",J325,0)</f>
        <v>0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21" t="s">
        <v>83</v>
      </c>
      <c r="BK325" s="200">
        <f>ROUND(I325*H325,2)</f>
        <v>0</v>
      </c>
      <c r="BL325" s="21" t="s">
        <v>209</v>
      </c>
      <c r="BM325" s="21" t="s">
        <v>1006</v>
      </c>
    </row>
    <row r="326" spans="2:63" s="10" customFormat="1" ht="37.35" customHeight="1">
      <c r="B326" s="173"/>
      <c r="C326" s="174"/>
      <c r="D326" s="175" t="s">
        <v>74</v>
      </c>
      <c r="E326" s="176" t="s">
        <v>531</v>
      </c>
      <c r="F326" s="176" t="s">
        <v>532</v>
      </c>
      <c r="G326" s="174"/>
      <c r="H326" s="174"/>
      <c r="I326" s="177"/>
      <c r="J326" s="178">
        <f>BK326</f>
        <v>0</v>
      </c>
      <c r="K326" s="174"/>
      <c r="L326" s="179"/>
      <c r="M326" s="180"/>
      <c r="N326" s="181"/>
      <c r="O326" s="181"/>
      <c r="P326" s="182">
        <f>P327</f>
        <v>0</v>
      </c>
      <c r="Q326" s="181"/>
      <c r="R326" s="182">
        <f>R327</f>
        <v>0</v>
      </c>
      <c r="S326" s="181"/>
      <c r="T326" s="183">
        <f>T327</f>
        <v>0</v>
      </c>
      <c r="AR326" s="184" t="s">
        <v>158</v>
      </c>
      <c r="AT326" s="185" t="s">
        <v>74</v>
      </c>
      <c r="AU326" s="185" t="s">
        <v>75</v>
      </c>
      <c r="AY326" s="184" t="s">
        <v>139</v>
      </c>
      <c r="BK326" s="186">
        <f>BK327</f>
        <v>0</v>
      </c>
    </row>
    <row r="327" spans="2:63" s="10" customFormat="1" ht="19.9" customHeight="1">
      <c r="B327" s="173"/>
      <c r="C327" s="174"/>
      <c r="D327" s="175" t="s">
        <v>74</v>
      </c>
      <c r="E327" s="187" t="s">
        <v>531</v>
      </c>
      <c r="F327" s="187" t="s">
        <v>532</v>
      </c>
      <c r="G327" s="174"/>
      <c r="H327" s="174"/>
      <c r="I327" s="177"/>
      <c r="J327" s="188">
        <f>BK327</f>
        <v>0</v>
      </c>
      <c r="K327" s="174"/>
      <c r="L327" s="179"/>
      <c r="M327" s="180"/>
      <c r="N327" s="181"/>
      <c r="O327" s="181"/>
      <c r="P327" s="182">
        <f>SUM(P328:P331)</f>
        <v>0</v>
      </c>
      <c r="Q327" s="181"/>
      <c r="R327" s="182">
        <f>SUM(R328:R331)</f>
        <v>0</v>
      </c>
      <c r="S327" s="181"/>
      <c r="T327" s="183">
        <f>SUM(T328:T331)</f>
        <v>0</v>
      </c>
      <c r="AR327" s="184" t="s">
        <v>158</v>
      </c>
      <c r="AT327" s="185" t="s">
        <v>74</v>
      </c>
      <c r="AU327" s="185" t="s">
        <v>83</v>
      </c>
      <c r="AY327" s="184" t="s">
        <v>139</v>
      </c>
      <c r="BK327" s="186">
        <f>SUM(BK328:BK331)</f>
        <v>0</v>
      </c>
    </row>
    <row r="328" spans="2:65" s="1" customFormat="1" ht="16.5" customHeight="1">
      <c r="B328" s="38"/>
      <c r="C328" s="189" t="s">
        <v>1007</v>
      </c>
      <c r="D328" s="189" t="s">
        <v>142</v>
      </c>
      <c r="E328" s="190" t="s">
        <v>534</v>
      </c>
      <c r="F328" s="191" t="s">
        <v>535</v>
      </c>
      <c r="G328" s="192" t="s">
        <v>536</v>
      </c>
      <c r="H328" s="193">
        <v>16</v>
      </c>
      <c r="I328" s="194"/>
      <c r="J328" s="195">
        <f>ROUND(I328*H328,2)</f>
        <v>0</v>
      </c>
      <c r="K328" s="191" t="s">
        <v>190</v>
      </c>
      <c r="L328" s="58"/>
      <c r="M328" s="196" t="s">
        <v>21</v>
      </c>
      <c r="N328" s="197" t="s">
        <v>46</v>
      </c>
      <c r="O328" s="39"/>
      <c r="P328" s="198">
        <f>O328*H328</f>
        <v>0</v>
      </c>
      <c r="Q328" s="198">
        <v>0</v>
      </c>
      <c r="R328" s="198">
        <f>Q328*H328</f>
        <v>0</v>
      </c>
      <c r="S328" s="198">
        <v>0</v>
      </c>
      <c r="T328" s="199">
        <f>S328*H328</f>
        <v>0</v>
      </c>
      <c r="AR328" s="21" t="s">
        <v>537</v>
      </c>
      <c r="AT328" s="21" t="s">
        <v>142</v>
      </c>
      <c r="AU328" s="21" t="s">
        <v>85</v>
      </c>
      <c r="AY328" s="21" t="s">
        <v>139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21" t="s">
        <v>83</v>
      </c>
      <c r="BK328" s="200">
        <f>ROUND(I328*H328,2)</f>
        <v>0</v>
      </c>
      <c r="BL328" s="21" t="s">
        <v>537</v>
      </c>
      <c r="BM328" s="21" t="s">
        <v>1008</v>
      </c>
    </row>
    <row r="329" spans="2:47" s="1" customFormat="1" ht="40.5">
      <c r="B329" s="38"/>
      <c r="C329" s="60"/>
      <c r="D329" s="205" t="s">
        <v>276</v>
      </c>
      <c r="E329" s="60"/>
      <c r="F329" s="206" t="s">
        <v>539</v>
      </c>
      <c r="G329" s="60"/>
      <c r="H329" s="60"/>
      <c r="I329" s="160"/>
      <c r="J329" s="60"/>
      <c r="K329" s="60"/>
      <c r="L329" s="58"/>
      <c r="M329" s="207"/>
      <c r="N329" s="39"/>
      <c r="O329" s="39"/>
      <c r="P329" s="39"/>
      <c r="Q329" s="39"/>
      <c r="R329" s="39"/>
      <c r="S329" s="39"/>
      <c r="T329" s="75"/>
      <c r="AT329" s="21" t="s">
        <v>276</v>
      </c>
      <c r="AU329" s="21" t="s">
        <v>85</v>
      </c>
    </row>
    <row r="330" spans="2:65" s="1" customFormat="1" ht="16.5" customHeight="1">
      <c r="B330" s="38"/>
      <c r="C330" s="189" t="s">
        <v>1009</v>
      </c>
      <c r="D330" s="189" t="s">
        <v>142</v>
      </c>
      <c r="E330" s="190" t="s">
        <v>541</v>
      </c>
      <c r="F330" s="191" t="s">
        <v>542</v>
      </c>
      <c r="G330" s="192" t="s">
        <v>536</v>
      </c>
      <c r="H330" s="193">
        <v>32</v>
      </c>
      <c r="I330" s="194"/>
      <c r="J330" s="195">
        <f>ROUND(I330*H330,2)</f>
        <v>0</v>
      </c>
      <c r="K330" s="191" t="s">
        <v>190</v>
      </c>
      <c r="L330" s="58"/>
      <c r="M330" s="196" t="s">
        <v>21</v>
      </c>
      <c r="N330" s="197" t="s">
        <v>46</v>
      </c>
      <c r="O330" s="39"/>
      <c r="P330" s="198">
        <f>O330*H330</f>
        <v>0</v>
      </c>
      <c r="Q330" s="198">
        <v>0</v>
      </c>
      <c r="R330" s="198">
        <f>Q330*H330</f>
        <v>0</v>
      </c>
      <c r="S330" s="198">
        <v>0</v>
      </c>
      <c r="T330" s="199">
        <f>S330*H330</f>
        <v>0</v>
      </c>
      <c r="AR330" s="21" t="s">
        <v>537</v>
      </c>
      <c r="AT330" s="21" t="s">
        <v>142</v>
      </c>
      <c r="AU330" s="21" t="s">
        <v>85</v>
      </c>
      <c r="AY330" s="21" t="s">
        <v>139</v>
      </c>
      <c r="BE330" s="200">
        <f>IF(N330="základní",J330,0)</f>
        <v>0</v>
      </c>
      <c r="BF330" s="200">
        <f>IF(N330="snížená",J330,0)</f>
        <v>0</v>
      </c>
      <c r="BG330" s="200">
        <f>IF(N330="zákl. přenesená",J330,0)</f>
        <v>0</v>
      </c>
      <c r="BH330" s="200">
        <f>IF(N330="sníž. přenesená",J330,0)</f>
        <v>0</v>
      </c>
      <c r="BI330" s="200">
        <f>IF(N330="nulová",J330,0)</f>
        <v>0</v>
      </c>
      <c r="BJ330" s="21" t="s">
        <v>83</v>
      </c>
      <c r="BK330" s="200">
        <f>ROUND(I330*H330,2)</f>
        <v>0</v>
      </c>
      <c r="BL330" s="21" t="s">
        <v>537</v>
      </c>
      <c r="BM330" s="21" t="s">
        <v>1010</v>
      </c>
    </row>
    <row r="331" spans="2:47" s="1" customFormat="1" ht="40.5">
      <c r="B331" s="38"/>
      <c r="C331" s="60"/>
      <c r="D331" s="205" t="s">
        <v>276</v>
      </c>
      <c r="E331" s="60"/>
      <c r="F331" s="206" t="s">
        <v>539</v>
      </c>
      <c r="G331" s="60"/>
      <c r="H331" s="60"/>
      <c r="I331" s="160"/>
      <c r="J331" s="60"/>
      <c r="K331" s="60"/>
      <c r="L331" s="58"/>
      <c r="M331" s="218"/>
      <c r="N331" s="202"/>
      <c r="O331" s="202"/>
      <c r="P331" s="202"/>
      <c r="Q331" s="202"/>
      <c r="R331" s="202"/>
      <c r="S331" s="202"/>
      <c r="T331" s="219"/>
      <c r="AT331" s="21" t="s">
        <v>276</v>
      </c>
      <c r="AU331" s="21" t="s">
        <v>85</v>
      </c>
    </row>
    <row r="332" spans="2:12" s="1" customFormat="1" ht="6.95" customHeight="1">
      <c r="B332" s="53"/>
      <c r="C332" s="54"/>
      <c r="D332" s="54"/>
      <c r="E332" s="54"/>
      <c r="F332" s="54"/>
      <c r="G332" s="54"/>
      <c r="H332" s="54"/>
      <c r="I332" s="136"/>
      <c r="J332" s="54"/>
      <c r="K332" s="54"/>
      <c r="L332" s="58"/>
    </row>
  </sheetData>
  <sheetProtection algorithmName="SHA-512" hashValue="lNPG6yYuAIs0SExQKxFVs1PBaGL1cC1ug6wXyx50Aa1Vg2EeYd6MhlzkmM2rG3kBGZ3kzKImiu0I5fciIKTLaA==" saltValue="p5uvZp5nLlfwTBB3foPuY0e6yeJekJdYqohbJdC83vvWcVG/k/8OrYg1V/KqmPZgEHDtjEQiAeiDpcqK8fWDgA==" spinCount="100000" sheet="1" objects="1" scenarios="1" formatColumns="0" formatRows="0" autoFilter="0"/>
  <autoFilter ref="C100:K331"/>
  <mergeCells count="10">
    <mergeCell ref="J51:J52"/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5" t="s">
        <v>103</v>
      </c>
      <c r="H1" s="355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95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7" t="str">
        <f>'Rekapitulace stavby'!K6</f>
        <v>Městský fotbalový stadion Turnov - stavební úpravy šatnového objektu</v>
      </c>
      <c r="F7" s="348"/>
      <c r="G7" s="348"/>
      <c r="H7" s="348"/>
      <c r="I7" s="114"/>
      <c r="J7" s="26"/>
      <c r="K7" s="28"/>
    </row>
    <row r="8" spans="2:11" s="1" customFormat="1" ht="13.5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9" t="s">
        <v>1011</v>
      </c>
      <c r="F9" s="350"/>
      <c r="G9" s="350"/>
      <c r="H9" s="35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23. 5. 2017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39</v>
      </c>
      <c r="E23" s="39"/>
      <c r="F23" s="39"/>
      <c r="G23" s="39"/>
      <c r="H23" s="39"/>
      <c r="I23" s="115"/>
      <c r="J23" s="39"/>
      <c r="K23" s="42"/>
    </row>
    <row r="24" spans="2:11" s="6" customFormat="1" ht="171" customHeight="1">
      <c r="B24" s="118"/>
      <c r="C24" s="119"/>
      <c r="D24" s="119"/>
      <c r="E24" s="316" t="s">
        <v>110</v>
      </c>
      <c r="F24" s="316"/>
      <c r="G24" s="316"/>
      <c r="H24" s="31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ROUND(SUM(BE81:BE106),2)</f>
        <v>0</v>
      </c>
      <c r="G30" s="39"/>
      <c r="H30" s="39"/>
      <c r="I30" s="128">
        <v>0.21</v>
      </c>
      <c r="J30" s="127">
        <f>ROUND(ROUND((SUM(BE81:BE106)),2)*I30,2)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ROUND(SUM(BF81:BF106),2)</f>
        <v>0</v>
      </c>
      <c r="G31" s="39"/>
      <c r="H31" s="39"/>
      <c r="I31" s="128">
        <v>0.15</v>
      </c>
      <c r="J31" s="127">
        <f>ROUND(ROUND((SUM(BF81:BF106)),2)*I31,2)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48</v>
      </c>
      <c r="F32" s="127">
        <f>ROUND(SUM(BG81:BG106),2)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49</v>
      </c>
      <c r="F33" s="127">
        <f>ROUND(SUM(BH81:BH106),2)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50</v>
      </c>
      <c r="F34" s="127">
        <f>ROUND(SUM(BI81:BI106),2)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Městský fotbalový stadion Turnov - stavební úpravy šatnového objektu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04 - Nové konstrukce - statická část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parc. č. 1839/5, 1839/12 k.ú. Turnov</v>
      </c>
      <c r="G49" s="39"/>
      <c r="H49" s="39"/>
      <c r="I49" s="116" t="s">
        <v>25</v>
      </c>
      <c r="J49" s="117" t="str">
        <f>IF(J12="","",J12)</f>
        <v>23. 5. 2017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Městská sportovní Turnov s.r.o., J. Palacha 804</v>
      </c>
      <c r="G51" s="39"/>
      <c r="H51" s="39"/>
      <c r="I51" s="116" t="s">
        <v>35</v>
      </c>
      <c r="J51" s="316" t="str">
        <f>E21</f>
        <v>B.B.D. s.r.o., Rokycanova 30, Praha 3</v>
      </c>
      <c r="K51" s="42"/>
    </row>
    <row r="52" spans="2:11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J81</f>
        <v>0</v>
      </c>
      <c r="K56" s="42"/>
      <c r="AU56" s="21" t="s">
        <v>115</v>
      </c>
    </row>
    <row r="57" spans="2:11" s="7" customFormat="1" ht="24.95" customHeight="1">
      <c r="B57" s="146"/>
      <c r="C57" s="147"/>
      <c r="D57" s="148" t="s">
        <v>255</v>
      </c>
      <c r="E57" s="149"/>
      <c r="F57" s="149"/>
      <c r="G57" s="149"/>
      <c r="H57" s="149"/>
      <c r="I57" s="150"/>
      <c r="J57" s="151">
        <f>J82</f>
        <v>0</v>
      </c>
      <c r="K57" s="152"/>
    </row>
    <row r="58" spans="2:11" s="8" customFormat="1" ht="19.9" customHeight="1">
      <c r="B58" s="153"/>
      <c r="C58" s="154"/>
      <c r="D58" s="155" t="s">
        <v>256</v>
      </c>
      <c r="E58" s="156"/>
      <c r="F58" s="156"/>
      <c r="G58" s="156"/>
      <c r="H58" s="156"/>
      <c r="I58" s="157"/>
      <c r="J58" s="158">
        <f>J83</f>
        <v>0</v>
      </c>
      <c r="K58" s="159"/>
    </row>
    <row r="59" spans="2:11" s="8" customFormat="1" ht="19.9" customHeight="1">
      <c r="B59" s="153"/>
      <c r="C59" s="154"/>
      <c r="D59" s="155" t="s">
        <v>258</v>
      </c>
      <c r="E59" s="156"/>
      <c r="F59" s="156"/>
      <c r="G59" s="156"/>
      <c r="H59" s="156"/>
      <c r="I59" s="157"/>
      <c r="J59" s="158">
        <f>J94</f>
        <v>0</v>
      </c>
      <c r="K59" s="159"/>
    </row>
    <row r="60" spans="2:11" s="7" customFormat="1" ht="24.95" customHeight="1">
      <c r="B60" s="146"/>
      <c r="C60" s="147"/>
      <c r="D60" s="148" t="s">
        <v>259</v>
      </c>
      <c r="E60" s="149"/>
      <c r="F60" s="149"/>
      <c r="G60" s="149"/>
      <c r="H60" s="149"/>
      <c r="I60" s="150"/>
      <c r="J60" s="151">
        <f>J99</f>
        <v>0</v>
      </c>
      <c r="K60" s="152"/>
    </row>
    <row r="61" spans="2:11" s="8" customFormat="1" ht="19.9" customHeight="1">
      <c r="B61" s="153"/>
      <c r="C61" s="154"/>
      <c r="D61" s="155" t="s">
        <v>260</v>
      </c>
      <c r="E61" s="156"/>
      <c r="F61" s="156"/>
      <c r="G61" s="156"/>
      <c r="H61" s="156"/>
      <c r="I61" s="157"/>
      <c r="J61" s="158">
        <f>J100</f>
        <v>0</v>
      </c>
      <c r="K61" s="159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5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36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7"/>
      <c r="L67" s="58"/>
    </row>
    <row r="68" spans="2:12" s="1" customFormat="1" ht="36.95" customHeight="1">
      <c r="B68" s="38"/>
      <c r="C68" s="59" t="s">
        <v>123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6.95" customHeight="1">
      <c r="B69" s="38"/>
      <c r="C69" s="60"/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4.45" customHeight="1">
      <c r="B70" s="38"/>
      <c r="C70" s="62" t="s">
        <v>18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6.5" customHeight="1">
      <c r="B71" s="38"/>
      <c r="C71" s="60"/>
      <c r="D71" s="60"/>
      <c r="E71" s="352" t="str">
        <f>E7</f>
        <v>Městský fotbalový stadion Turnov - stavební úpravy šatnového objektu</v>
      </c>
      <c r="F71" s="353"/>
      <c r="G71" s="353"/>
      <c r="H71" s="353"/>
      <c r="I71" s="160"/>
      <c r="J71" s="60"/>
      <c r="K71" s="60"/>
      <c r="L71" s="58"/>
    </row>
    <row r="72" spans="2:12" s="1" customFormat="1" ht="14.45" customHeight="1">
      <c r="B72" s="38"/>
      <c r="C72" s="62" t="s">
        <v>108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7.25" customHeight="1">
      <c r="B73" s="38"/>
      <c r="C73" s="60"/>
      <c r="D73" s="60"/>
      <c r="E73" s="327" t="str">
        <f>E9</f>
        <v>04 - Nové konstrukce - statická část</v>
      </c>
      <c r="F73" s="354"/>
      <c r="G73" s="354"/>
      <c r="H73" s="354"/>
      <c r="I73" s="160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8" customHeight="1">
      <c r="B75" s="38"/>
      <c r="C75" s="62" t="s">
        <v>23</v>
      </c>
      <c r="D75" s="60"/>
      <c r="E75" s="60"/>
      <c r="F75" s="161" t="str">
        <f>F12</f>
        <v>parc. č. 1839/5, 1839/12 k.ú. Turnov</v>
      </c>
      <c r="G75" s="60"/>
      <c r="H75" s="60"/>
      <c r="I75" s="162" t="s">
        <v>25</v>
      </c>
      <c r="J75" s="70" t="str">
        <f>IF(J12="","",J12)</f>
        <v>23. 5. 2017</v>
      </c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3.5">
      <c r="B77" s="38"/>
      <c r="C77" s="62" t="s">
        <v>27</v>
      </c>
      <c r="D77" s="60"/>
      <c r="E77" s="60"/>
      <c r="F77" s="161" t="str">
        <f>E15</f>
        <v>Městská sportovní Turnov s.r.o., J. Palacha 804</v>
      </c>
      <c r="G77" s="60"/>
      <c r="H77" s="60"/>
      <c r="I77" s="162" t="s">
        <v>35</v>
      </c>
      <c r="J77" s="161" t="str">
        <f>E21</f>
        <v>B.B.D. s.r.o., Rokycanova 30, Praha 3</v>
      </c>
      <c r="K77" s="60"/>
      <c r="L77" s="58"/>
    </row>
    <row r="78" spans="2:12" s="1" customFormat="1" ht="14.45" customHeight="1">
      <c r="B78" s="38"/>
      <c r="C78" s="62" t="s">
        <v>33</v>
      </c>
      <c r="D78" s="60"/>
      <c r="E78" s="60"/>
      <c r="F78" s="161" t="str">
        <f>IF(E18="","",E18)</f>
        <v/>
      </c>
      <c r="G78" s="60"/>
      <c r="H78" s="60"/>
      <c r="I78" s="160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20" s="9" customFormat="1" ht="29.25" customHeight="1">
      <c r="B80" s="163"/>
      <c r="C80" s="164" t="s">
        <v>124</v>
      </c>
      <c r="D80" s="165" t="s">
        <v>60</v>
      </c>
      <c r="E80" s="165" t="s">
        <v>56</v>
      </c>
      <c r="F80" s="165" t="s">
        <v>125</v>
      </c>
      <c r="G80" s="165" t="s">
        <v>126</v>
      </c>
      <c r="H80" s="165" t="s">
        <v>127</v>
      </c>
      <c r="I80" s="166" t="s">
        <v>128</v>
      </c>
      <c r="J80" s="165" t="s">
        <v>113</v>
      </c>
      <c r="K80" s="167" t="s">
        <v>129</v>
      </c>
      <c r="L80" s="168"/>
      <c r="M80" s="78" t="s">
        <v>130</v>
      </c>
      <c r="N80" s="79" t="s">
        <v>45</v>
      </c>
      <c r="O80" s="79" t="s">
        <v>131</v>
      </c>
      <c r="P80" s="79" t="s">
        <v>132</v>
      </c>
      <c r="Q80" s="79" t="s">
        <v>133</v>
      </c>
      <c r="R80" s="79" t="s">
        <v>134</v>
      </c>
      <c r="S80" s="79" t="s">
        <v>135</v>
      </c>
      <c r="T80" s="80" t="s">
        <v>136</v>
      </c>
    </row>
    <row r="81" spans="2:63" s="1" customFormat="1" ht="29.25" customHeight="1">
      <c r="B81" s="38"/>
      <c r="C81" s="84" t="s">
        <v>114</v>
      </c>
      <c r="D81" s="60"/>
      <c r="E81" s="60"/>
      <c r="F81" s="60"/>
      <c r="G81" s="60"/>
      <c r="H81" s="60"/>
      <c r="I81" s="160"/>
      <c r="J81" s="169">
        <f>BK81</f>
        <v>0</v>
      </c>
      <c r="K81" s="60"/>
      <c r="L81" s="58"/>
      <c r="M81" s="81"/>
      <c r="N81" s="82"/>
      <c r="O81" s="82"/>
      <c r="P81" s="170">
        <f>P82+P99</f>
        <v>0</v>
      </c>
      <c r="Q81" s="82"/>
      <c r="R81" s="170">
        <f>R82+R99</f>
        <v>1.7055</v>
      </c>
      <c r="S81" s="82"/>
      <c r="T81" s="171">
        <f>T82+T99</f>
        <v>0</v>
      </c>
      <c r="AT81" s="21" t="s">
        <v>74</v>
      </c>
      <c r="AU81" s="21" t="s">
        <v>115</v>
      </c>
      <c r="BK81" s="172">
        <f>BK82+BK99</f>
        <v>0</v>
      </c>
    </row>
    <row r="82" spans="2:63" s="10" customFormat="1" ht="37.35" customHeight="1">
      <c r="B82" s="173"/>
      <c r="C82" s="174"/>
      <c r="D82" s="175" t="s">
        <v>74</v>
      </c>
      <c r="E82" s="176" t="s">
        <v>471</v>
      </c>
      <c r="F82" s="176" t="s">
        <v>472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P83+P94</f>
        <v>0</v>
      </c>
      <c r="Q82" s="181"/>
      <c r="R82" s="182">
        <f>R83+R94</f>
        <v>1.7055</v>
      </c>
      <c r="S82" s="181"/>
      <c r="T82" s="183">
        <f>T83+T94</f>
        <v>0</v>
      </c>
      <c r="AR82" s="184" t="s">
        <v>85</v>
      </c>
      <c r="AT82" s="185" t="s">
        <v>74</v>
      </c>
      <c r="AU82" s="185" t="s">
        <v>75</v>
      </c>
      <c r="AY82" s="184" t="s">
        <v>139</v>
      </c>
      <c r="BK82" s="186">
        <f>BK83+BK94</f>
        <v>0</v>
      </c>
    </row>
    <row r="83" spans="2:63" s="10" customFormat="1" ht="19.9" customHeight="1">
      <c r="B83" s="173"/>
      <c r="C83" s="174"/>
      <c r="D83" s="175" t="s">
        <v>74</v>
      </c>
      <c r="E83" s="187" t="s">
        <v>473</v>
      </c>
      <c r="F83" s="187" t="s">
        <v>474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SUM(P84:P93)</f>
        <v>0</v>
      </c>
      <c r="Q83" s="181"/>
      <c r="R83" s="182">
        <f>SUM(R84:R93)</f>
        <v>1.7055</v>
      </c>
      <c r="S83" s="181"/>
      <c r="T83" s="183">
        <f>SUM(T84:T93)</f>
        <v>0</v>
      </c>
      <c r="AR83" s="184" t="s">
        <v>85</v>
      </c>
      <c r="AT83" s="185" t="s">
        <v>74</v>
      </c>
      <c r="AU83" s="185" t="s">
        <v>83</v>
      </c>
      <c r="AY83" s="184" t="s">
        <v>139</v>
      </c>
      <c r="BK83" s="186">
        <f>SUM(BK84:BK93)</f>
        <v>0</v>
      </c>
    </row>
    <row r="84" spans="2:65" s="1" customFormat="1" ht="16.5" customHeight="1">
      <c r="B84" s="38"/>
      <c r="C84" s="189" t="s">
        <v>83</v>
      </c>
      <c r="D84" s="189" t="s">
        <v>142</v>
      </c>
      <c r="E84" s="190" t="s">
        <v>1012</v>
      </c>
      <c r="F84" s="191" t="s">
        <v>1013</v>
      </c>
      <c r="G84" s="192" t="s">
        <v>493</v>
      </c>
      <c r="H84" s="193">
        <v>1550</v>
      </c>
      <c r="I84" s="194"/>
      <c r="J84" s="195">
        <f>ROUND(I84*H84,2)</f>
        <v>0</v>
      </c>
      <c r="K84" s="191" t="s">
        <v>21</v>
      </c>
      <c r="L84" s="58"/>
      <c r="M84" s="196" t="s">
        <v>21</v>
      </c>
      <c r="N84" s="197" t="s">
        <v>46</v>
      </c>
      <c r="O84" s="39"/>
      <c r="P84" s="198">
        <f>O84*H84</f>
        <v>0</v>
      </c>
      <c r="Q84" s="198">
        <v>5E-05</v>
      </c>
      <c r="R84" s="198">
        <f>Q84*H84</f>
        <v>0.0775</v>
      </c>
      <c r="S84" s="198">
        <v>0</v>
      </c>
      <c r="T84" s="199">
        <f>S84*H84</f>
        <v>0</v>
      </c>
      <c r="AR84" s="21" t="s">
        <v>209</v>
      </c>
      <c r="AT84" s="21" t="s">
        <v>142</v>
      </c>
      <c r="AU84" s="21" t="s">
        <v>85</v>
      </c>
      <c r="AY84" s="21" t="s">
        <v>139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83</v>
      </c>
      <c r="BK84" s="200">
        <f>ROUND(I84*H84,2)</f>
        <v>0</v>
      </c>
      <c r="BL84" s="21" t="s">
        <v>209</v>
      </c>
      <c r="BM84" s="21" t="s">
        <v>1014</v>
      </c>
    </row>
    <row r="85" spans="2:47" s="1" customFormat="1" ht="54">
      <c r="B85" s="38"/>
      <c r="C85" s="60"/>
      <c r="D85" s="205" t="s">
        <v>276</v>
      </c>
      <c r="E85" s="60"/>
      <c r="F85" s="206" t="s">
        <v>1015</v>
      </c>
      <c r="G85" s="60"/>
      <c r="H85" s="60"/>
      <c r="I85" s="160"/>
      <c r="J85" s="60"/>
      <c r="K85" s="60"/>
      <c r="L85" s="58"/>
      <c r="M85" s="207"/>
      <c r="N85" s="39"/>
      <c r="O85" s="39"/>
      <c r="P85" s="39"/>
      <c r="Q85" s="39"/>
      <c r="R85" s="39"/>
      <c r="S85" s="39"/>
      <c r="T85" s="75"/>
      <c r="AT85" s="21" t="s">
        <v>276</v>
      </c>
      <c r="AU85" s="21" t="s">
        <v>85</v>
      </c>
    </row>
    <row r="86" spans="2:65" s="1" customFormat="1" ht="16.5" customHeight="1">
      <c r="B86" s="38"/>
      <c r="C86" s="220" t="s">
        <v>85</v>
      </c>
      <c r="D86" s="220" t="s">
        <v>577</v>
      </c>
      <c r="E86" s="221" t="s">
        <v>1016</v>
      </c>
      <c r="F86" s="222" t="s">
        <v>1017</v>
      </c>
      <c r="G86" s="223" t="s">
        <v>296</v>
      </c>
      <c r="H86" s="224">
        <v>0.572</v>
      </c>
      <c r="I86" s="225"/>
      <c r="J86" s="226">
        <f>ROUND(I86*H86,2)</f>
        <v>0</v>
      </c>
      <c r="K86" s="222" t="s">
        <v>190</v>
      </c>
      <c r="L86" s="227"/>
      <c r="M86" s="228" t="s">
        <v>21</v>
      </c>
      <c r="N86" s="229" t="s">
        <v>46</v>
      </c>
      <c r="O86" s="39"/>
      <c r="P86" s="198">
        <f>O86*H86</f>
        <v>0</v>
      </c>
      <c r="Q86" s="198">
        <v>1</v>
      </c>
      <c r="R86" s="198">
        <f>Q86*H86</f>
        <v>0.572</v>
      </c>
      <c r="S86" s="198">
        <v>0</v>
      </c>
      <c r="T86" s="199">
        <f>S86*H86</f>
        <v>0</v>
      </c>
      <c r="AR86" s="21" t="s">
        <v>404</v>
      </c>
      <c r="AT86" s="21" t="s">
        <v>577</v>
      </c>
      <c r="AU86" s="21" t="s">
        <v>85</v>
      </c>
      <c r="AY86" s="21" t="s">
        <v>139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83</v>
      </c>
      <c r="BK86" s="200">
        <f>ROUND(I86*H86,2)</f>
        <v>0</v>
      </c>
      <c r="BL86" s="21" t="s">
        <v>209</v>
      </c>
      <c r="BM86" s="21" t="s">
        <v>1018</v>
      </c>
    </row>
    <row r="87" spans="2:47" s="1" customFormat="1" ht="54">
      <c r="B87" s="38"/>
      <c r="C87" s="60"/>
      <c r="D87" s="205" t="s">
        <v>276</v>
      </c>
      <c r="E87" s="60"/>
      <c r="F87" s="206" t="s">
        <v>1019</v>
      </c>
      <c r="G87" s="60"/>
      <c r="H87" s="60"/>
      <c r="I87" s="160"/>
      <c r="J87" s="60"/>
      <c r="K87" s="60"/>
      <c r="L87" s="58"/>
      <c r="M87" s="207"/>
      <c r="N87" s="39"/>
      <c r="O87" s="39"/>
      <c r="P87" s="39"/>
      <c r="Q87" s="39"/>
      <c r="R87" s="39"/>
      <c r="S87" s="39"/>
      <c r="T87" s="75"/>
      <c r="AT87" s="21" t="s">
        <v>276</v>
      </c>
      <c r="AU87" s="21" t="s">
        <v>85</v>
      </c>
    </row>
    <row r="88" spans="2:51" s="11" customFormat="1" ht="13.5">
      <c r="B88" s="208"/>
      <c r="C88" s="209"/>
      <c r="D88" s="205" t="s">
        <v>278</v>
      </c>
      <c r="E88" s="209"/>
      <c r="F88" s="210" t="s">
        <v>1020</v>
      </c>
      <c r="G88" s="209"/>
      <c r="H88" s="211">
        <v>0.572</v>
      </c>
      <c r="I88" s="212"/>
      <c r="J88" s="209"/>
      <c r="K88" s="209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278</v>
      </c>
      <c r="AU88" s="217" t="s">
        <v>85</v>
      </c>
      <c r="AV88" s="11" t="s">
        <v>85</v>
      </c>
      <c r="AW88" s="11" t="s">
        <v>6</v>
      </c>
      <c r="AX88" s="11" t="s">
        <v>83</v>
      </c>
      <c r="AY88" s="217" t="s">
        <v>139</v>
      </c>
    </row>
    <row r="89" spans="2:65" s="1" customFormat="1" ht="16.5" customHeight="1">
      <c r="B89" s="38"/>
      <c r="C89" s="220" t="s">
        <v>154</v>
      </c>
      <c r="D89" s="220" t="s">
        <v>577</v>
      </c>
      <c r="E89" s="221" t="s">
        <v>1021</v>
      </c>
      <c r="F89" s="222" t="s">
        <v>1022</v>
      </c>
      <c r="G89" s="223" t="s">
        <v>296</v>
      </c>
      <c r="H89" s="224">
        <v>1.056</v>
      </c>
      <c r="I89" s="225"/>
      <c r="J89" s="226">
        <f>ROUND(I89*H89,2)</f>
        <v>0</v>
      </c>
      <c r="K89" s="222" t="s">
        <v>190</v>
      </c>
      <c r="L89" s="227"/>
      <c r="M89" s="228" t="s">
        <v>21</v>
      </c>
      <c r="N89" s="229" t="s">
        <v>46</v>
      </c>
      <c r="O89" s="39"/>
      <c r="P89" s="198">
        <f>O89*H89</f>
        <v>0</v>
      </c>
      <c r="Q89" s="198">
        <v>1</v>
      </c>
      <c r="R89" s="198">
        <f>Q89*H89</f>
        <v>1.056</v>
      </c>
      <c r="S89" s="198">
        <v>0</v>
      </c>
      <c r="T89" s="199">
        <f>S89*H89</f>
        <v>0</v>
      </c>
      <c r="AR89" s="21" t="s">
        <v>404</v>
      </c>
      <c r="AT89" s="21" t="s">
        <v>577</v>
      </c>
      <c r="AU89" s="21" t="s">
        <v>85</v>
      </c>
      <c r="AY89" s="21" t="s">
        <v>139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83</v>
      </c>
      <c r="BK89" s="200">
        <f>ROUND(I89*H89,2)</f>
        <v>0</v>
      </c>
      <c r="BL89" s="21" t="s">
        <v>209</v>
      </c>
      <c r="BM89" s="21" t="s">
        <v>1023</v>
      </c>
    </row>
    <row r="90" spans="2:47" s="1" customFormat="1" ht="54">
      <c r="B90" s="38"/>
      <c r="C90" s="60"/>
      <c r="D90" s="205" t="s">
        <v>276</v>
      </c>
      <c r="E90" s="60"/>
      <c r="F90" s="206" t="s">
        <v>1024</v>
      </c>
      <c r="G90" s="60"/>
      <c r="H90" s="60"/>
      <c r="I90" s="160"/>
      <c r="J90" s="60"/>
      <c r="K90" s="60"/>
      <c r="L90" s="58"/>
      <c r="M90" s="207"/>
      <c r="N90" s="39"/>
      <c r="O90" s="39"/>
      <c r="P90" s="39"/>
      <c r="Q90" s="39"/>
      <c r="R90" s="39"/>
      <c r="S90" s="39"/>
      <c r="T90" s="75"/>
      <c r="AT90" s="21" t="s">
        <v>276</v>
      </c>
      <c r="AU90" s="21" t="s">
        <v>85</v>
      </c>
    </row>
    <row r="91" spans="2:51" s="11" customFormat="1" ht="13.5">
      <c r="B91" s="208"/>
      <c r="C91" s="209"/>
      <c r="D91" s="205" t="s">
        <v>278</v>
      </c>
      <c r="E91" s="209"/>
      <c r="F91" s="210" t="s">
        <v>1025</v>
      </c>
      <c r="G91" s="209"/>
      <c r="H91" s="211">
        <v>1.056</v>
      </c>
      <c r="I91" s="212"/>
      <c r="J91" s="209"/>
      <c r="K91" s="209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278</v>
      </c>
      <c r="AU91" s="217" t="s">
        <v>85</v>
      </c>
      <c r="AV91" s="11" t="s">
        <v>85</v>
      </c>
      <c r="AW91" s="11" t="s">
        <v>6</v>
      </c>
      <c r="AX91" s="11" t="s">
        <v>83</v>
      </c>
      <c r="AY91" s="217" t="s">
        <v>139</v>
      </c>
    </row>
    <row r="92" spans="2:65" s="1" customFormat="1" ht="16.5" customHeight="1">
      <c r="B92" s="38"/>
      <c r="C92" s="220" t="s">
        <v>158</v>
      </c>
      <c r="D92" s="220" t="s">
        <v>577</v>
      </c>
      <c r="E92" s="221" t="s">
        <v>1026</v>
      </c>
      <c r="F92" s="222" t="s">
        <v>1027</v>
      </c>
      <c r="G92" s="223" t="s">
        <v>1028</v>
      </c>
      <c r="H92" s="224">
        <v>1</v>
      </c>
      <c r="I92" s="225"/>
      <c r="J92" s="226">
        <f>ROUND(I92*H92,2)</f>
        <v>0</v>
      </c>
      <c r="K92" s="222" t="s">
        <v>21</v>
      </c>
      <c r="L92" s="227"/>
      <c r="M92" s="228" t="s">
        <v>21</v>
      </c>
      <c r="N92" s="229" t="s">
        <v>46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1" t="s">
        <v>404</v>
      </c>
      <c r="AT92" s="21" t="s">
        <v>577</v>
      </c>
      <c r="AU92" s="21" t="s">
        <v>85</v>
      </c>
      <c r="AY92" s="21" t="s">
        <v>139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83</v>
      </c>
      <c r="BK92" s="200">
        <f>ROUND(I92*H92,2)</f>
        <v>0</v>
      </c>
      <c r="BL92" s="21" t="s">
        <v>209</v>
      </c>
      <c r="BM92" s="21" t="s">
        <v>1029</v>
      </c>
    </row>
    <row r="93" spans="2:65" s="1" customFormat="1" ht="16.5" customHeight="1">
      <c r="B93" s="38"/>
      <c r="C93" s="189" t="s">
        <v>138</v>
      </c>
      <c r="D93" s="189" t="s">
        <v>142</v>
      </c>
      <c r="E93" s="190" t="s">
        <v>1030</v>
      </c>
      <c r="F93" s="191" t="s">
        <v>1031</v>
      </c>
      <c r="G93" s="192" t="s">
        <v>296</v>
      </c>
      <c r="H93" s="193">
        <v>1.706</v>
      </c>
      <c r="I93" s="194"/>
      <c r="J93" s="195">
        <f>ROUND(I93*H93,2)</f>
        <v>0</v>
      </c>
      <c r="K93" s="191" t="s">
        <v>190</v>
      </c>
      <c r="L93" s="58"/>
      <c r="M93" s="196" t="s">
        <v>21</v>
      </c>
      <c r="N93" s="197" t="s">
        <v>46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209</v>
      </c>
      <c r="AT93" s="21" t="s">
        <v>142</v>
      </c>
      <c r="AU93" s="21" t="s">
        <v>85</v>
      </c>
      <c r="AY93" s="21" t="s">
        <v>139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83</v>
      </c>
      <c r="BK93" s="200">
        <f>ROUND(I93*H93,2)</f>
        <v>0</v>
      </c>
      <c r="BL93" s="21" t="s">
        <v>209</v>
      </c>
      <c r="BM93" s="21" t="s">
        <v>1032</v>
      </c>
    </row>
    <row r="94" spans="2:63" s="10" customFormat="1" ht="29.85" customHeight="1">
      <c r="B94" s="173"/>
      <c r="C94" s="174"/>
      <c r="D94" s="175" t="s">
        <v>74</v>
      </c>
      <c r="E94" s="187" t="s">
        <v>515</v>
      </c>
      <c r="F94" s="187" t="s">
        <v>516</v>
      </c>
      <c r="G94" s="174"/>
      <c r="H94" s="174"/>
      <c r="I94" s="177"/>
      <c r="J94" s="188">
        <f>BK94</f>
        <v>0</v>
      </c>
      <c r="K94" s="174"/>
      <c r="L94" s="179"/>
      <c r="M94" s="180"/>
      <c r="N94" s="181"/>
      <c r="O94" s="181"/>
      <c r="P94" s="182">
        <f>SUM(P95:P98)</f>
        <v>0</v>
      </c>
      <c r="Q94" s="181"/>
      <c r="R94" s="182">
        <f>SUM(R95:R98)</f>
        <v>0</v>
      </c>
      <c r="S94" s="181"/>
      <c r="T94" s="183">
        <f>SUM(T95:T98)</f>
        <v>0</v>
      </c>
      <c r="AR94" s="184" t="s">
        <v>85</v>
      </c>
      <c r="AT94" s="185" t="s">
        <v>74</v>
      </c>
      <c r="AU94" s="185" t="s">
        <v>83</v>
      </c>
      <c r="AY94" s="184" t="s">
        <v>139</v>
      </c>
      <c r="BK94" s="186">
        <f>SUM(BK95:BK98)</f>
        <v>0</v>
      </c>
    </row>
    <row r="95" spans="2:65" s="1" customFormat="1" ht="16.5" customHeight="1">
      <c r="B95" s="38"/>
      <c r="C95" s="189" t="s">
        <v>165</v>
      </c>
      <c r="D95" s="189" t="s">
        <v>142</v>
      </c>
      <c r="E95" s="190" t="s">
        <v>1033</v>
      </c>
      <c r="F95" s="191" t="s">
        <v>1034</v>
      </c>
      <c r="G95" s="192" t="s">
        <v>266</v>
      </c>
      <c r="H95" s="193">
        <v>19</v>
      </c>
      <c r="I95" s="194"/>
      <c r="J95" s="195">
        <f>ROUND(I95*H95,2)</f>
        <v>0</v>
      </c>
      <c r="K95" s="191" t="s">
        <v>21</v>
      </c>
      <c r="L95" s="58"/>
      <c r="M95" s="196" t="s">
        <v>21</v>
      </c>
      <c r="N95" s="197" t="s">
        <v>46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209</v>
      </c>
      <c r="AT95" s="21" t="s">
        <v>142</v>
      </c>
      <c r="AU95" s="21" t="s">
        <v>85</v>
      </c>
      <c r="AY95" s="21" t="s">
        <v>139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83</v>
      </c>
      <c r="BK95" s="200">
        <f>ROUND(I95*H95,2)</f>
        <v>0</v>
      </c>
      <c r="BL95" s="21" t="s">
        <v>209</v>
      </c>
      <c r="BM95" s="21" t="s">
        <v>1035</v>
      </c>
    </row>
    <row r="96" spans="2:47" s="1" customFormat="1" ht="27">
      <c r="B96" s="38"/>
      <c r="C96" s="60"/>
      <c r="D96" s="205" t="s">
        <v>276</v>
      </c>
      <c r="E96" s="60"/>
      <c r="F96" s="206" t="s">
        <v>1036</v>
      </c>
      <c r="G96" s="60"/>
      <c r="H96" s="60"/>
      <c r="I96" s="160"/>
      <c r="J96" s="60"/>
      <c r="K96" s="60"/>
      <c r="L96" s="58"/>
      <c r="M96" s="207"/>
      <c r="N96" s="39"/>
      <c r="O96" s="39"/>
      <c r="P96" s="39"/>
      <c r="Q96" s="39"/>
      <c r="R96" s="39"/>
      <c r="S96" s="39"/>
      <c r="T96" s="75"/>
      <c r="AT96" s="21" t="s">
        <v>276</v>
      </c>
      <c r="AU96" s="21" t="s">
        <v>85</v>
      </c>
    </row>
    <row r="97" spans="2:65" s="1" customFormat="1" ht="16.5" customHeight="1">
      <c r="B97" s="38"/>
      <c r="C97" s="189" t="s">
        <v>169</v>
      </c>
      <c r="D97" s="189" t="s">
        <v>142</v>
      </c>
      <c r="E97" s="190" t="s">
        <v>1037</v>
      </c>
      <c r="F97" s="191" t="s">
        <v>1038</v>
      </c>
      <c r="G97" s="192" t="s">
        <v>266</v>
      </c>
      <c r="H97" s="193">
        <v>19</v>
      </c>
      <c r="I97" s="194"/>
      <c r="J97" s="195">
        <f>ROUND(I97*H97,2)</f>
        <v>0</v>
      </c>
      <c r="K97" s="191" t="s">
        <v>21</v>
      </c>
      <c r="L97" s="58"/>
      <c r="M97" s="196" t="s">
        <v>21</v>
      </c>
      <c r="N97" s="197" t="s">
        <v>46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209</v>
      </c>
      <c r="AT97" s="21" t="s">
        <v>142</v>
      </c>
      <c r="AU97" s="21" t="s">
        <v>85</v>
      </c>
      <c r="AY97" s="21" t="s">
        <v>139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83</v>
      </c>
      <c r="BK97" s="200">
        <f>ROUND(I97*H97,2)</f>
        <v>0</v>
      </c>
      <c r="BL97" s="21" t="s">
        <v>209</v>
      </c>
      <c r="BM97" s="21" t="s">
        <v>1039</v>
      </c>
    </row>
    <row r="98" spans="2:47" s="1" customFormat="1" ht="27">
      <c r="B98" s="38"/>
      <c r="C98" s="60"/>
      <c r="D98" s="205" t="s">
        <v>276</v>
      </c>
      <c r="E98" s="60"/>
      <c r="F98" s="206" t="s">
        <v>1036</v>
      </c>
      <c r="G98" s="60"/>
      <c r="H98" s="60"/>
      <c r="I98" s="160"/>
      <c r="J98" s="60"/>
      <c r="K98" s="60"/>
      <c r="L98" s="58"/>
      <c r="M98" s="207"/>
      <c r="N98" s="39"/>
      <c r="O98" s="39"/>
      <c r="P98" s="39"/>
      <c r="Q98" s="39"/>
      <c r="R98" s="39"/>
      <c r="S98" s="39"/>
      <c r="T98" s="75"/>
      <c r="AT98" s="21" t="s">
        <v>276</v>
      </c>
      <c r="AU98" s="21" t="s">
        <v>85</v>
      </c>
    </row>
    <row r="99" spans="2:63" s="10" customFormat="1" ht="37.35" customHeight="1">
      <c r="B99" s="173"/>
      <c r="C99" s="174"/>
      <c r="D99" s="175" t="s">
        <v>74</v>
      </c>
      <c r="E99" s="176" t="s">
        <v>531</v>
      </c>
      <c r="F99" s="176" t="s">
        <v>532</v>
      </c>
      <c r="G99" s="174"/>
      <c r="H99" s="174"/>
      <c r="I99" s="177"/>
      <c r="J99" s="178">
        <f>BK99</f>
        <v>0</v>
      </c>
      <c r="K99" s="174"/>
      <c r="L99" s="179"/>
      <c r="M99" s="180"/>
      <c r="N99" s="181"/>
      <c r="O99" s="181"/>
      <c r="P99" s="182">
        <f>P100</f>
        <v>0</v>
      </c>
      <c r="Q99" s="181"/>
      <c r="R99" s="182">
        <f>R100</f>
        <v>0</v>
      </c>
      <c r="S99" s="181"/>
      <c r="T99" s="183">
        <f>T100</f>
        <v>0</v>
      </c>
      <c r="AR99" s="184" t="s">
        <v>158</v>
      </c>
      <c r="AT99" s="185" t="s">
        <v>74</v>
      </c>
      <c r="AU99" s="185" t="s">
        <v>75</v>
      </c>
      <c r="AY99" s="184" t="s">
        <v>139</v>
      </c>
      <c r="BK99" s="186">
        <f>BK100</f>
        <v>0</v>
      </c>
    </row>
    <row r="100" spans="2:63" s="10" customFormat="1" ht="19.9" customHeight="1">
      <c r="B100" s="173"/>
      <c r="C100" s="174"/>
      <c r="D100" s="175" t="s">
        <v>74</v>
      </c>
      <c r="E100" s="187" t="s">
        <v>531</v>
      </c>
      <c r="F100" s="187" t="s">
        <v>532</v>
      </c>
      <c r="G100" s="174"/>
      <c r="H100" s="174"/>
      <c r="I100" s="177"/>
      <c r="J100" s="188">
        <f>BK100</f>
        <v>0</v>
      </c>
      <c r="K100" s="174"/>
      <c r="L100" s="179"/>
      <c r="M100" s="180"/>
      <c r="N100" s="181"/>
      <c r="O100" s="181"/>
      <c r="P100" s="182">
        <f>SUM(P101:P106)</f>
        <v>0</v>
      </c>
      <c r="Q100" s="181"/>
      <c r="R100" s="182">
        <f>SUM(R101:R106)</f>
        <v>0</v>
      </c>
      <c r="S100" s="181"/>
      <c r="T100" s="183">
        <f>SUM(T101:T106)</f>
        <v>0</v>
      </c>
      <c r="AR100" s="184" t="s">
        <v>158</v>
      </c>
      <c r="AT100" s="185" t="s">
        <v>74</v>
      </c>
      <c r="AU100" s="185" t="s">
        <v>83</v>
      </c>
      <c r="AY100" s="184" t="s">
        <v>139</v>
      </c>
      <c r="BK100" s="186">
        <f>SUM(BK101:BK106)</f>
        <v>0</v>
      </c>
    </row>
    <row r="101" spans="2:65" s="1" customFormat="1" ht="16.5" customHeight="1">
      <c r="B101" s="38"/>
      <c r="C101" s="189" t="s">
        <v>173</v>
      </c>
      <c r="D101" s="189" t="s">
        <v>142</v>
      </c>
      <c r="E101" s="190" t="s">
        <v>534</v>
      </c>
      <c r="F101" s="191" t="s">
        <v>535</v>
      </c>
      <c r="G101" s="192" t="s">
        <v>536</v>
      </c>
      <c r="H101" s="193">
        <v>8</v>
      </c>
      <c r="I101" s="194"/>
      <c r="J101" s="195">
        <f>ROUND(I101*H101,2)</f>
        <v>0</v>
      </c>
      <c r="K101" s="191" t="s">
        <v>190</v>
      </c>
      <c r="L101" s="58"/>
      <c r="M101" s="196" t="s">
        <v>21</v>
      </c>
      <c r="N101" s="197" t="s">
        <v>46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537</v>
      </c>
      <c r="AT101" s="21" t="s">
        <v>142</v>
      </c>
      <c r="AU101" s="21" t="s">
        <v>85</v>
      </c>
      <c r="AY101" s="21" t="s">
        <v>139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83</v>
      </c>
      <c r="BK101" s="200">
        <f>ROUND(I101*H101,2)</f>
        <v>0</v>
      </c>
      <c r="BL101" s="21" t="s">
        <v>537</v>
      </c>
      <c r="BM101" s="21" t="s">
        <v>1040</v>
      </c>
    </row>
    <row r="102" spans="2:47" s="1" customFormat="1" ht="40.5">
      <c r="B102" s="38"/>
      <c r="C102" s="60"/>
      <c r="D102" s="205" t="s">
        <v>276</v>
      </c>
      <c r="E102" s="60"/>
      <c r="F102" s="206" t="s">
        <v>1041</v>
      </c>
      <c r="G102" s="60"/>
      <c r="H102" s="60"/>
      <c r="I102" s="160"/>
      <c r="J102" s="60"/>
      <c r="K102" s="60"/>
      <c r="L102" s="58"/>
      <c r="M102" s="207"/>
      <c r="N102" s="39"/>
      <c r="O102" s="39"/>
      <c r="P102" s="39"/>
      <c r="Q102" s="39"/>
      <c r="R102" s="39"/>
      <c r="S102" s="39"/>
      <c r="T102" s="75"/>
      <c r="AT102" s="21" t="s">
        <v>276</v>
      </c>
      <c r="AU102" s="21" t="s">
        <v>85</v>
      </c>
    </row>
    <row r="103" spans="2:65" s="1" customFormat="1" ht="16.5" customHeight="1">
      <c r="B103" s="38"/>
      <c r="C103" s="189" t="s">
        <v>177</v>
      </c>
      <c r="D103" s="189" t="s">
        <v>142</v>
      </c>
      <c r="E103" s="190" t="s">
        <v>541</v>
      </c>
      <c r="F103" s="191" t="s">
        <v>542</v>
      </c>
      <c r="G103" s="192" t="s">
        <v>536</v>
      </c>
      <c r="H103" s="193">
        <v>8</v>
      </c>
      <c r="I103" s="194"/>
      <c r="J103" s="195">
        <f>ROUND(I103*H103,2)</f>
        <v>0</v>
      </c>
      <c r="K103" s="191" t="s">
        <v>190</v>
      </c>
      <c r="L103" s="58"/>
      <c r="M103" s="196" t="s">
        <v>21</v>
      </c>
      <c r="N103" s="197" t="s">
        <v>46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537</v>
      </c>
      <c r="AT103" s="21" t="s">
        <v>142</v>
      </c>
      <c r="AU103" s="21" t="s">
        <v>85</v>
      </c>
      <c r="AY103" s="21" t="s">
        <v>139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83</v>
      </c>
      <c r="BK103" s="200">
        <f>ROUND(I103*H103,2)</f>
        <v>0</v>
      </c>
      <c r="BL103" s="21" t="s">
        <v>537</v>
      </c>
      <c r="BM103" s="21" t="s">
        <v>1042</v>
      </c>
    </row>
    <row r="104" spans="2:47" s="1" customFormat="1" ht="40.5">
      <c r="B104" s="38"/>
      <c r="C104" s="60"/>
      <c r="D104" s="205" t="s">
        <v>276</v>
      </c>
      <c r="E104" s="60"/>
      <c r="F104" s="206" t="s">
        <v>1041</v>
      </c>
      <c r="G104" s="60"/>
      <c r="H104" s="60"/>
      <c r="I104" s="160"/>
      <c r="J104" s="60"/>
      <c r="K104" s="60"/>
      <c r="L104" s="58"/>
      <c r="M104" s="207"/>
      <c r="N104" s="39"/>
      <c r="O104" s="39"/>
      <c r="P104" s="39"/>
      <c r="Q104" s="39"/>
      <c r="R104" s="39"/>
      <c r="S104" s="39"/>
      <c r="T104" s="75"/>
      <c r="AT104" s="21" t="s">
        <v>276</v>
      </c>
      <c r="AU104" s="21" t="s">
        <v>85</v>
      </c>
    </row>
    <row r="105" spans="2:65" s="1" customFormat="1" ht="16.5" customHeight="1">
      <c r="B105" s="38"/>
      <c r="C105" s="189" t="s">
        <v>183</v>
      </c>
      <c r="D105" s="189" t="s">
        <v>142</v>
      </c>
      <c r="E105" s="190" t="s">
        <v>1043</v>
      </c>
      <c r="F105" s="191" t="s">
        <v>1044</v>
      </c>
      <c r="G105" s="192" t="s">
        <v>536</v>
      </c>
      <c r="H105" s="193">
        <v>8</v>
      </c>
      <c r="I105" s="194"/>
      <c r="J105" s="195">
        <f>ROUND(I105*H105,2)</f>
        <v>0</v>
      </c>
      <c r="K105" s="191" t="s">
        <v>190</v>
      </c>
      <c r="L105" s="58"/>
      <c r="M105" s="196" t="s">
        <v>21</v>
      </c>
      <c r="N105" s="197" t="s">
        <v>46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537</v>
      </c>
      <c r="AT105" s="21" t="s">
        <v>142</v>
      </c>
      <c r="AU105" s="21" t="s">
        <v>85</v>
      </c>
      <c r="AY105" s="21" t="s">
        <v>139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83</v>
      </c>
      <c r="BK105" s="200">
        <f>ROUND(I105*H105,2)</f>
        <v>0</v>
      </c>
      <c r="BL105" s="21" t="s">
        <v>537</v>
      </c>
      <c r="BM105" s="21" t="s">
        <v>1045</v>
      </c>
    </row>
    <row r="106" spans="2:47" s="1" customFormat="1" ht="40.5">
      <c r="B106" s="38"/>
      <c r="C106" s="60"/>
      <c r="D106" s="205" t="s">
        <v>276</v>
      </c>
      <c r="E106" s="60"/>
      <c r="F106" s="206" t="s">
        <v>1041</v>
      </c>
      <c r="G106" s="60"/>
      <c r="H106" s="60"/>
      <c r="I106" s="160"/>
      <c r="J106" s="60"/>
      <c r="K106" s="60"/>
      <c r="L106" s="58"/>
      <c r="M106" s="218"/>
      <c r="N106" s="202"/>
      <c r="O106" s="202"/>
      <c r="P106" s="202"/>
      <c r="Q106" s="202"/>
      <c r="R106" s="202"/>
      <c r="S106" s="202"/>
      <c r="T106" s="219"/>
      <c r="AT106" s="21" t="s">
        <v>276</v>
      </c>
      <c r="AU106" s="21" t="s">
        <v>85</v>
      </c>
    </row>
    <row r="107" spans="2:12" s="1" customFormat="1" ht="6.95" customHeight="1">
      <c r="B107" s="53"/>
      <c r="C107" s="54"/>
      <c r="D107" s="54"/>
      <c r="E107" s="54"/>
      <c r="F107" s="54"/>
      <c r="G107" s="54"/>
      <c r="H107" s="54"/>
      <c r="I107" s="136"/>
      <c r="J107" s="54"/>
      <c r="K107" s="54"/>
      <c r="L107" s="58"/>
    </row>
  </sheetData>
  <sheetProtection algorithmName="SHA-512" hashValue="WKv7OdMJ/F2HhhRoJjCU8yn+dReDPTQZA7mBZWEv2W6zWG34TbSVLorcLjyytEk5EMAnznjv7na5wDF/8NKkeQ==" saltValue="+k2Jb23nhM398lZs9pj8FplHRl4b09ncymMjy58qGW8+72ySdmOMdg3bsu4Sikp/x8oz6F6V8Yg5OOL2JSTasA==" spinCount="100000" sheet="1" objects="1" scenarios="1" formatColumns="0" formatRows="0" autoFilter="0"/>
  <autoFilter ref="C80:K106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5" t="s">
        <v>103</v>
      </c>
      <c r="H1" s="355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98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7" t="str">
        <f>'Rekapitulace stavby'!K6</f>
        <v>Městský fotbalový stadion Turnov - stavební úpravy šatnového objektu</v>
      </c>
      <c r="F7" s="348"/>
      <c r="G7" s="348"/>
      <c r="H7" s="348"/>
      <c r="I7" s="114"/>
      <c r="J7" s="26"/>
      <c r="K7" s="28"/>
    </row>
    <row r="8" spans="2:11" s="1" customFormat="1" ht="13.5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9" t="s">
        <v>1046</v>
      </c>
      <c r="F9" s="350"/>
      <c r="G9" s="350"/>
      <c r="H9" s="35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23. 5. 2017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39</v>
      </c>
      <c r="E23" s="39"/>
      <c r="F23" s="39"/>
      <c r="G23" s="39"/>
      <c r="H23" s="39"/>
      <c r="I23" s="115"/>
      <c r="J23" s="39"/>
      <c r="K23" s="42"/>
    </row>
    <row r="24" spans="2:11" s="6" customFormat="1" ht="171" customHeight="1">
      <c r="B24" s="118"/>
      <c r="C24" s="119"/>
      <c r="D24" s="119"/>
      <c r="E24" s="316" t="s">
        <v>110</v>
      </c>
      <c r="F24" s="316"/>
      <c r="G24" s="316"/>
      <c r="H24" s="31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ROUND(J82,2)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ROUND(SUM(BE82:BE164),2)</f>
        <v>0</v>
      </c>
      <c r="G30" s="39"/>
      <c r="H30" s="39"/>
      <c r="I30" s="128">
        <v>0.21</v>
      </c>
      <c r="J30" s="127">
        <f>ROUND(ROUND((SUM(BE82:BE164)),2)*I30,2)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ROUND(SUM(BF82:BF164),2)</f>
        <v>0</v>
      </c>
      <c r="G31" s="39"/>
      <c r="H31" s="39"/>
      <c r="I31" s="128">
        <v>0.15</v>
      </c>
      <c r="J31" s="127">
        <f>ROUND(ROUND((SUM(BF82:BF164)),2)*I31,2)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48</v>
      </c>
      <c r="F32" s="127">
        <f>ROUND(SUM(BG82:BG164),2)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49</v>
      </c>
      <c r="F33" s="127">
        <f>ROUND(SUM(BH82:BH164),2)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50</v>
      </c>
      <c r="F34" s="127">
        <f>ROUND(SUM(BI82:BI164),2)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Městský fotbalový stadion Turnov - stavební úpravy šatnového objektu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05 - Výrobky PSV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parc. č. 1839/5, 1839/12 k.ú. Turnov</v>
      </c>
      <c r="G49" s="39"/>
      <c r="H49" s="39"/>
      <c r="I49" s="116" t="s">
        <v>25</v>
      </c>
      <c r="J49" s="117" t="str">
        <f>IF(J12="","",J12)</f>
        <v>23. 5. 2017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Městská sportovní Turnov s.r.o., J. Palacha 804</v>
      </c>
      <c r="G51" s="39"/>
      <c r="H51" s="39"/>
      <c r="I51" s="116" t="s">
        <v>35</v>
      </c>
      <c r="J51" s="316" t="str">
        <f>E21</f>
        <v>B.B.D. s.r.o., Rokycanova 30, Praha 3</v>
      </c>
      <c r="K51" s="42"/>
    </row>
    <row r="52" spans="2:11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J82</f>
        <v>0</v>
      </c>
      <c r="K56" s="42"/>
      <c r="AU56" s="21" t="s">
        <v>115</v>
      </c>
    </row>
    <row r="57" spans="2:11" s="7" customFormat="1" ht="24.95" customHeight="1">
      <c r="B57" s="146"/>
      <c r="C57" s="147"/>
      <c r="D57" s="148" t="s">
        <v>1047</v>
      </c>
      <c r="E57" s="149"/>
      <c r="F57" s="149"/>
      <c r="G57" s="149"/>
      <c r="H57" s="149"/>
      <c r="I57" s="150"/>
      <c r="J57" s="151">
        <f>J83</f>
        <v>0</v>
      </c>
      <c r="K57" s="152"/>
    </row>
    <row r="58" spans="2:11" s="8" customFormat="1" ht="19.9" customHeight="1">
      <c r="B58" s="153"/>
      <c r="C58" s="154"/>
      <c r="D58" s="155" t="s">
        <v>1048</v>
      </c>
      <c r="E58" s="156"/>
      <c r="F58" s="156"/>
      <c r="G58" s="156"/>
      <c r="H58" s="156"/>
      <c r="I58" s="157"/>
      <c r="J58" s="158">
        <f>J84</f>
        <v>0</v>
      </c>
      <c r="K58" s="159"/>
    </row>
    <row r="59" spans="2:11" s="8" customFormat="1" ht="19.9" customHeight="1">
      <c r="B59" s="153"/>
      <c r="C59" s="154"/>
      <c r="D59" s="155" t="s">
        <v>256</v>
      </c>
      <c r="E59" s="156"/>
      <c r="F59" s="156"/>
      <c r="G59" s="156"/>
      <c r="H59" s="156"/>
      <c r="I59" s="157"/>
      <c r="J59" s="158">
        <f>J107</f>
        <v>0</v>
      </c>
      <c r="K59" s="159"/>
    </row>
    <row r="60" spans="2:11" s="7" customFormat="1" ht="24.95" customHeight="1">
      <c r="B60" s="146"/>
      <c r="C60" s="147"/>
      <c r="D60" s="148" t="s">
        <v>1049</v>
      </c>
      <c r="E60" s="149"/>
      <c r="F60" s="149"/>
      <c r="G60" s="149"/>
      <c r="H60" s="149"/>
      <c r="I60" s="150"/>
      <c r="J60" s="151">
        <f>J117</f>
        <v>0</v>
      </c>
      <c r="K60" s="152"/>
    </row>
    <row r="61" spans="2:11" s="8" customFormat="1" ht="19.9" customHeight="1">
      <c r="B61" s="153"/>
      <c r="C61" s="154"/>
      <c r="D61" s="155" t="s">
        <v>550</v>
      </c>
      <c r="E61" s="156"/>
      <c r="F61" s="156"/>
      <c r="G61" s="156"/>
      <c r="H61" s="156"/>
      <c r="I61" s="157"/>
      <c r="J61" s="158">
        <f>J118</f>
        <v>0</v>
      </c>
      <c r="K61" s="159"/>
    </row>
    <row r="62" spans="2:11" s="8" customFormat="1" ht="19.9" customHeight="1">
      <c r="B62" s="153"/>
      <c r="C62" s="154"/>
      <c r="D62" s="155" t="s">
        <v>256</v>
      </c>
      <c r="E62" s="156"/>
      <c r="F62" s="156"/>
      <c r="G62" s="156"/>
      <c r="H62" s="156"/>
      <c r="I62" s="157"/>
      <c r="J62" s="158">
        <f>J123</f>
        <v>0</v>
      </c>
      <c r="K62" s="159"/>
    </row>
    <row r="63" spans="2:11" s="1" customFormat="1" ht="21.75" customHeight="1">
      <c r="B63" s="38"/>
      <c r="C63" s="39"/>
      <c r="D63" s="39"/>
      <c r="E63" s="39"/>
      <c r="F63" s="39"/>
      <c r="G63" s="39"/>
      <c r="H63" s="39"/>
      <c r="I63" s="115"/>
      <c r="J63" s="39"/>
      <c r="K63" s="42"/>
    </row>
    <row r="64" spans="2:11" s="1" customFormat="1" ht="6.95" customHeight="1">
      <c r="B64" s="53"/>
      <c r="C64" s="54"/>
      <c r="D64" s="54"/>
      <c r="E64" s="54"/>
      <c r="F64" s="54"/>
      <c r="G64" s="54"/>
      <c r="H64" s="54"/>
      <c r="I64" s="136"/>
      <c r="J64" s="54"/>
      <c r="K64" s="5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7"/>
      <c r="L68" s="58"/>
    </row>
    <row r="69" spans="2:12" s="1" customFormat="1" ht="36.95" customHeight="1">
      <c r="B69" s="38"/>
      <c r="C69" s="59" t="s">
        <v>123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6.95" customHeight="1">
      <c r="B70" s="38"/>
      <c r="C70" s="60"/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5" customHeight="1">
      <c r="B71" s="38"/>
      <c r="C71" s="62" t="s">
        <v>18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6.5" customHeight="1">
      <c r="B72" s="38"/>
      <c r="C72" s="60"/>
      <c r="D72" s="60"/>
      <c r="E72" s="352" t="str">
        <f>E7</f>
        <v>Městský fotbalový stadion Turnov - stavební úpravy šatnového objektu</v>
      </c>
      <c r="F72" s="353"/>
      <c r="G72" s="353"/>
      <c r="H72" s="353"/>
      <c r="I72" s="160"/>
      <c r="J72" s="60"/>
      <c r="K72" s="60"/>
      <c r="L72" s="58"/>
    </row>
    <row r="73" spans="2:12" s="1" customFormat="1" ht="14.45" customHeight="1">
      <c r="B73" s="38"/>
      <c r="C73" s="62" t="s">
        <v>108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7.25" customHeight="1">
      <c r="B74" s="38"/>
      <c r="C74" s="60"/>
      <c r="D74" s="60"/>
      <c r="E74" s="327" t="str">
        <f>E9</f>
        <v>05 - Výrobky PSV</v>
      </c>
      <c r="F74" s="354"/>
      <c r="G74" s="354"/>
      <c r="H74" s="354"/>
      <c r="I74" s="160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8" customHeight="1">
      <c r="B76" s="38"/>
      <c r="C76" s="62" t="s">
        <v>23</v>
      </c>
      <c r="D76" s="60"/>
      <c r="E76" s="60"/>
      <c r="F76" s="161" t="str">
        <f>F12</f>
        <v>parc. č. 1839/5, 1839/12 k.ú. Turnov</v>
      </c>
      <c r="G76" s="60"/>
      <c r="H76" s="60"/>
      <c r="I76" s="162" t="s">
        <v>25</v>
      </c>
      <c r="J76" s="70" t="str">
        <f>IF(J12="","",J12)</f>
        <v>23. 5. 2017</v>
      </c>
      <c r="K76" s="60"/>
      <c r="L76" s="58"/>
    </row>
    <row r="77" spans="2:12" s="1" customFormat="1" ht="6.9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13.5">
      <c r="B78" s="38"/>
      <c r="C78" s="62" t="s">
        <v>27</v>
      </c>
      <c r="D78" s="60"/>
      <c r="E78" s="60"/>
      <c r="F78" s="161" t="str">
        <f>E15</f>
        <v>Městská sportovní Turnov s.r.o., J. Palacha 804</v>
      </c>
      <c r="G78" s="60"/>
      <c r="H78" s="60"/>
      <c r="I78" s="162" t="s">
        <v>35</v>
      </c>
      <c r="J78" s="161" t="str">
        <f>E21</f>
        <v>B.B.D. s.r.o., Rokycanova 30, Praha 3</v>
      </c>
      <c r="K78" s="60"/>
      <c r="L78" s="58"/>
    </row>
    <row r="79" spans="2:12" s="1" customFormat="1" ht="14.45" customHeight="1">
      <c r="B79" s="38"/>
      <c r="C79" s="62" t="s">
        <v>33</v>
      </c>
      <c r="D79" s="60"/>
      <c r="E79" s="60"/>
      <c r="F79" s="161" t="str">
        <f>IF(E18="","",E18)</f>
        <v/>
      </c>
      <c r="G79" s="60"/>
      <c r="H79" s="60"/>
      <c r="I79" s="160"/>
      <c r="J79" s="60"/>
      <c r="K79" s="60"/>
      <c r="L79" s="58"/>
    </row>
    <row r="80" spans="2:12" s="1" customFormat="1" ht="10.3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20" s="9" customFormat="1" ht="29.25" customHeight="1">
      <c r="B81" s="163"/>
      <c r="C81" s="164" t="s">
        <v>124</v>
      </c>
      <c r="D81" s="165" t="s">
        <v>60</v>
      </c>
      <c r="E81" s="165" t="s">
        <v>56</v>
      </c>
      <c r="F81" s="165" t="s">
        <v>125</v>
      </c>
      <c r="G81" s="165" t="s">
        <v>126</v>
      </c>
      <c r="H81" s="165" t="s">
        <v>127</v>
      </c>
      <c r="I81" s="166" t="s">
        <v>128</v>
      </c>
      <c r="J81" s="165" t="s">
        <v>113</v>
      </c>
      <c r="K81" s="167" t="s">
        <v>129</v>
      </c>
      <c r="L81" s="168"/>
      <c r="M81" s="78" t="s">
        <v>130</v>
      </c>
      <c r="N81" s="79" t="s">
        <v>45</v>
      </c>
      <c r="O81" s="79" t="s">
        <v>131</v>
      </c>
      <c r="P81" s="79" t="s">
        <v>132</v>
      </c>
      <c r="Q81" s="79" t="s">
        <v>133</v>
      </c>
      <c r="R81" s="79" t="s">
        <v>134</v>
      </c>
      <c r="S81" s="79" t="s">
        <v>135</v>
      </c>
      <c r="T81" s="80" t="s">
        <v>136</v>
      </c>
    </row>
    <row r="82" spans="2:63" s="1" customFormat="1" ht="29.25" customHeight="1">
      <c r="B82" s="38"/>
      <c r="C82" s="84" t="s">
        <v>114</v>
      </c>
      <c r="D82" s="60"/>
      <c r="E82" s="60"/>
      <c r="F82" s="60"/>
      <c r="G82" s="60"/>
      <c r="H82" s="60"/>
      <c r="I82" s="160"/>
      <c r="J82" s="169">
        <f>BK82</f>
        <v>0</v>
      </c>
      <c r="K82" s="60"/>
      <c r="L82" s="58"/>
      <c r="M82" s="81"/>
      <c r="N82" s="82"/>
      <c r="O82" s="82"/>
      <c r="P82" s="170">
        <f>P83+P117</f>
        <v>0</v>
      </c>
      <c r="Q82" s="82"/>
      <c r="R82" s="170">
        <f>R83+R117</f>
        <v>0.2616449</v>
      </c>
      <c r="S82" s="82"/>
      <c r="T82" s="171">
        <f>T83+T117</f>
        <v>0.00045</v>
      </c>
      <c r="AT82" s="21" t="s">
        <v>74</v>
      </c>
      <c r="AU82" s="21" t="s">
        <v>115</v>
      </c>
      <c r="BK82" s="172">
        <f>BK83+BK117</f>
        <v>0</v>
      </c>
    </row>
    <row r="83" spans="2:63" s="10" customFormat="1" ht="37.35" customHeight="1">
      <c r="B83" s="173"/>
      <c r="C83" s="174"/>
      <c r="D83" s="175" t="s">
        <v>74</v>
      </c>
      <c r="E83" s="176" t="s">
        <v>1050</v>
      </c>
      <c r="F83" s="176" t="s">
        <v>1051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P84+P107</f>
        <v>0</v>
      </c>
      <c r="Q83" s="181"/>
      <c r="R83" s="182">
        <f>R84+R107</f>
        <v>0.26021</v>
      </c>
      <c r="S83" s="181"/>
      <c r="T83" s="183">
        <f>T84+T107</f>
        <v>0.00045</v>
      </c>
      <c r="AR83" s="184" t="s">
        <v>85</v>
      </c>
      <c r="AT83" s="185" t="s">
        <v>74</v>
      </c>
      <c r="AU83" s="185" t="s">
        <v>75</v>
      </c>
      <c r="AY83" s="184" t="s">
        <v>139</v>
      </c>
      <c r="BK83" s="186">
        <f>BK84+BK107</f>
        <v>0</v>
      </c>
    </row>
    <row r="84" spans="2:63" s="10" customFormat="1" ht="19.9" customHeight="1">
      <c r="B84" s="173"/>
      <c r="C84" s="174"/>
      <c r="D84" s="175" t="s">
        <v>74</v>
      </c>
      <c r="E84" s="187" t="s">
        <v>1052</v>
      </c>
      <c r="F84" s="187" t="s">
        <v>1053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SUM(P85:P106)</f>
        <v>0</v>
      </c>
      <c r="Q84" s="181"/>
      <c r="R84" s="182">
        <f>SUM(R85:R106)</f>
        <v>0.092</v>
      </c>
      <c r="S84" s="181"/>
      <c r="T84" s="183">
        <f>SUM(T85:T106)</f>
        <v>0.00045</v>
      </c>
      <c r="AR84" s="184" t="s">
        <v>85</v>
      </c>
      <c r="AT84" s="185" t="s">
        <v>74</v>
      </c>
      <c r="AU84" s="185" t="s">
        <v>83</v>
      </c>
      <c r="AY84" s="184" t="s">
        <v>139</v>
      </c>
      <c r="BK84" s="186">
        <f>SUM(BK85:BK106)</f>
        <v>0</v>
      </c>
    </row>
    <row r="85" spans="2:65" s="1" customFormat="1" ht="25.5" customHeight="1">
      <c r="B85" s="38"/>
      <c r="C85" s="189" t="s">
        <v>83</v>
      </c>
      <c r="D85" s="189" t="s">
        <v>142</v>
      </c>
      <c r="E85" s="190" t="s">
        <v>1054</v>
      </c>
      <c r="F85" s="191" t="s">
        <v>1055</v>
      </c>
      <c r="G85" s="192" t="s">
        <v>328</v>
      </c>
      <c r="H85" s="193">
        <v>1</v>
      </c>
      <c r="I85" s="194"/>
      <c r="J85" s="195">
        <f>ROUND(I85*H85,2)</f>
        <v>0</v>
      </c>
      <c r="K85" s="191" t="s">
        <v>190</v>
      </c>
      <c r="L85" s="58"/>
      <c r="M85" s="196" t="s">
        <v>21</v>
      </c>
      <c r="N85" s="197" t="s">
        <v>46</v>
      </c>
      <c r="O85" s="39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AR85" s="21" t="s">
        <v>209</v>
      </c>
      <c r="AT85" s="21" t="s">
        <v>142</v>
      </c>
      <c r="AU85" s="21" t="s">
        <v>85</v>
      </c>
      <c r="AY85" s="21" t="s">
        <v>139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21" t="s">
        <v>83</v>
      </c>
      <c r="BK85" s="200">
        <f>ROUND(I85*H85,2)</f>
        <v>0</v>
      </c>
      <c r="BL85" s="21" t="s">
        <v>209</v>
      </c>
      <c r="BM85" s="21" t="s">
        <v>1056</v>
      </c>
    </row>
    <row r="86" spans="2:65" s="1" customFormat="1" ht="16.5" customHeight="1">
      <c r="B86" s="38"/>
      <c r="C86" s="220" t="s">
        <v>85</v>
      </c>
      <c r="D86" s="220" t="s">
        <v>577</v>
      </c>
      <c r="E86" s="221" t="s">
        <v>1057</v>
      </c>
      <c r="F86" s="222" t="s">
        <v>1058</v>
      </c>
      <c r="G86" s="223" t="s">
        <v>328</v>
      </c>
      <c r="H86" s="224">
        <v>1</v>
      </c>
      <c r="I86" s="225"/>
      <c r="J86" s="226">
        <f>ROUND(I86*H86,2)</f>
        <v>0</v>
      </c>
      <c r="K86" s="222" t="s">
        <v>21</v>
      </c>
      <c r="L86" s="227"/>
      <c r="M86" s="228" t="s">
        <v>21</v>
      </c>
      <c r="N86" s="229" t="s">
        <v>46</v>
      </c>
      <c r="O86" s="39"/>
      <c r="P86" s="198">
        <f>O86*H86</f>
        <v>0</v>
      </c>
      <c r="Q86" s="198">
        <v>0.001</v>
      </c>
      <c r="R86" s="198">
        <f>Q86*H86</f>
        <v>0.001</v>
      </c>
      <c r="S86" s="198">
        <v>0</v>
      </c>
      <c r="T86" s="199">
        <f>S86*H86</f>
        <v>0</v>
      </c>
      <c r="AR86" s="21" t="s">
        <v>404</v>
      </c>
      <c r="AT86" s="21" t="s">
        <v>577</v>
      </c>
      <c r="AU86" s="21" t="s">
        <v>85</v>
      </c>
      <c r="AY86" s="21" t="s">
        <v>139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83</v>
      </c>
      <c r="BK86" s="200">
        <f>ROUND(I86*H86,2)</f>
        <v>0</v>
      </c>
      <c r="BL86" s="21" t="s">
        <v>209</v>
      </c>
      <c r="BM86" s="21" t="s">
        <v>1059</v>
      </c>
    </row>
    <row r="87" spans="2:47" s="1" customFormat="1" ht="40.5">
      <c r="B87" s="38"/>
      <c r="C87" s="60"/>
      <c r="D87" s="205" t="s">
        <v>276</v>
      </c>
      <c r="E87" s="60"/>
      <c r="F87" s="206" t="s">
        <v>1060</v>
      </c>
      <c r="G87" s="60"/>
      <c r="H87" s="60"/>
      <c r="I87" s="160"/>
      <c r="J87" s="60"/>
      <c r="K87" s="60"/>
      <c r="L87" s="58"/>
      <c r="M87" s="207"/>
      <c r="N87" s="39"/>
      <c r="O87" s="39"/>
      <c r="P87" s="39"/>
      <c r="Q87" s="39"/>
      <c r="R87" s="39"/>
      <c r="S87" s="39"/>
      <c r="T87" s="75"/>
      <c r="AT87" s="21" t="s">
        <v>276</v>
      </c>
      <c r="AU87" s="21" t="s">
        <v>85</v>
      </c>
    </row>
    <row r="88" spans="2:65" s="1" customFormat="1" ht="16.5" customHeight="1">
      <c r="B88" s="38"/>
      <c r="C88" s="220" t="s">
        <v>154</v>
      </c>
      <c r="D88" s="220" t="s">
        <v>577</v>
      </c>
      <c r="E88" s="221" t="s">
        <v>1061</v>
      </c>
      <c r="F88" s="222" t="s">
        <v>1062</v>
      </c>
      <c r="G88" s="223" t="s">
        <v>328</v>
      </c>
      <c r="H88" s="224">
        <v>1</v>
      </c>
      <c r="I88" s="225"/>
      <c r="J88" s="226">
        <f>ROUND(I88*H88,2)</f>
        <v>0</v>
      </c>
      <c r="K88" s="222" t="s">
        <v>21</v>
      </c>
      <c r="L88" s="227"/>
      <c r="M88" s="228" t="s">
        <v>21</v>
      </c>
      <c r="N88" s="229" t="s">
        <v>46</v>
      </c>
      <c r="O88" s="39"/>
      <c r="P88" s="198">
        <f>O88*H88</f>
        <v>0</v>
      </c>
      <c r="Q88" s="198">
        <v>0.015</v>
      </c>
      <c r="R88" s="198">
        <f>Q88*H88</f>
        <v>0.015</v>
      </c>
      <c r="S88" s="198">
        <v>0</v>
      </c>
      <c r="T88" s="199">
        <f>S88*H88</f>
        <v>0</v>
      </c>
      <c r="AR88" s="21" t="s">
        <v>404</v>
      </c>
      <c r="AT88" s="21" t="s">
        <v>577</v>
      </c>
      <c r="AU88" s="21" t="s">
        <v>85</v>
      </c>
      <c r="AY88" s="21" t="s">
        <v>139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83</v>
      </c>
      <c r="BK88" s="200">
        <f>ROUND(I88*H88,2)</f>
        <v>0</v>
      </c>
      <c r="BL88" s="21" t="s">
        <v>209</v>
      </c>
      <c r="BM88" s="21" t="s">
        <v>1063</v>
      </c>
    </row>
    <row r="89" spans="2:47" s="1" customFormat="1" ht="40.5">
      <c r="B89" s="38"/>
      <c r="C89" s="60"/>
      <c r="D89" s="205" t="s">
        <v>276</v>
      </c>
      <c r="E89" s="60"/>
      <c r="F89" s="206" t="s">
        <v>1064</v>
      </c>
      <c r="G89" s="60"/>
      <c r="H89" s="60"/>
      <c r="I89" s="160"/>
      <c r="J89" s="60"/>
      <c r="K89" s="60"/>
      <c r="L89" s="58"/>
      <c r="M89" s="207"/>
      <c r="N89" s="39"/>
      <c r="O89" s="39"/>
      <c r="P89" s="39"/>
      <c r="Q89" s="39"/>
      <c r="R89" s="39"/>
      <c r="S89" s="39"/>
      <c r="T89" s="75"/>
      <c r="AT89" s="21" t="s">
        <v>276</v>
      </c>
      <c r="AU89" s="21" t="s">
        <v>85</v>
      </c>
    </row>
    <row r="90" spans="2:65" s="1" customFormat="1" ht="25.5" customHeight="1">
      <c r="B90" s="38"/>
      <c r="C90" s="189" t="s">
        <v>158</v>
      </c>
      <c r="D90" s="189" t="s">
        <v>142</v>
      </c>
      <c r="E90" s="190" t="s">
        <v>1065</v>
      </c>
      <c r="F90" s="191" t="s">
        <v>1066</v>
      </c>
      <c r="G90" s="192" t="s">
        <v>328</v>
      </c>
      <c r="H90" s="193">
        <v>3</v>
      </c>
      <c r="I90" s="194"/>
      <c r="J90" s="195">
        <f>ROUND(I90*H90,2)</f>
        <v>0</v>
      </c>
      <c r="K90" s="191" t="s">
        <v>190</v>
      </c>
      <c r="L90" s="58"/>
      <c r="M90" s="196" t="s">
        <v>21</v>
      </c>
      <c r="N90" s="197" t="s">
        <v>46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209</v>
      </c>
      <c r="AT90" s="21" t="s">
        <v>142</v>
      </c>
      <c r="AU90" s="21" t="s">
        <v>85</v>
      </c>
      <c r="AY90" s="21" t="s">
        <v>139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83</v>
      </c>
      <c r="BK90" s="200">
        <f>ROUND(I90*H90,2)</f>
        <v>0</v>
      </c>
      <c r="BL90" s="21" t="s">
        <v>209</v>
      </c>
      <c r="BM90" s="21" t="s">
        <v>1067</v>
      </c>
    </row>
    <row r="91" spans="2:47" s="1" customFormat="1" ht="67.5">
      <c r="B91" s="38"/>
      <c r="C91" s="60"/>
      <c r="D91" s="205" t="s">
        <v>276</v>
      </c>
      <c r="E91" s="60"/>
      <c r="F91" s="206" t="s">
        <v>1068</v>
      </c>
      <c r="G91" s="60"/>
      <c r="H91" s="60"/>
      <c r="I91" s="160"/>
      <c r="J91" s="60"/>
      <c r="K91" s="60"/>
      <c r="L91" s="58"/>
      <c r="M91" s="207"/>
      <c r="N91" s="39"/>
      <c r="O91" s="39"/>
      <c r="P91" s="39"/>
      <c r="Q91" s="39"/>
      <c r="R91" s="39"/>
      <c r="S91" s="39"/>
      <c r="T91" s="75"/>
      <c r="AT91" s="21" t="s">
        <v>276</v>
      </c>
      <c r="AU91" s="21" t="s">
        <v>85</v>
      </c>
    </row>
    <row r="92" spans="2:65" s="1" customFormat="1" ht="16.5" customHeight="1">
      <c r="B92" s="38"/>
      <c r="C92" s="220" t="s">
        <v>138</v>
      </c>
      <c r="D92" s="220" t="s">
        <v>577</v>
      </c>
      <c r="E92" s="221" t="s">
        <v>1057</v>
      </c>
      <c r="F92" s="222" t="s">
        <v>1058</v>
      </c>
      <c r="G92" s="223" t="s">
        <v>328</v>
      </c>
      <c r="H92" s="224">
        <v>3</v>
      </c>
      <c r="I92" s="225"/>
      <c r="J92" s="226">
        <f>ROUND(I92*H92,2)</f>
        <v>0</v>
      </c>
      <c r="K92" s="222" t="s">
        <v>21</v>
      </c>
      <c r="L92" s="227"/>
      <c r="M92" s="228" t="s">
        <v>21</v>
      </c>
      <c r="N92" s="229" t="s">
        <v>46</v>
      </c>
      <c r="O92" s="39"/>
      <c r="P92" s="198">
        <f>O92*H92</f>
        <v>0</v>
      </c>
      <c r="Q92" s="198">
        <v>0.001</v>
      </c>
      <c r="R92" s="198">
        <f>Q92*H92</f>
        <v>0.003</v>
      </c>
      <c r="S92" s="198">
        <v>0</v>
      </c>
      <c r="T92" s="199">
        <f>S92*H92</f>
        <v>0</v>
      </c>
      <c r="AR92" s="21" t="s">
        <v>404</v>
      </c>
      <c r="AT92" s="21" t="s">
        <v>577</v>
      </c>
      <c r="AU92" s="21" t="s">
        <v>85</v>
      </c>
      <c r="AY92" s="21" t="s">
        <v>139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83</v>
      </c>
      <c r="BK92" s="200">
        <f>ROUND(I92*H92,2)</f>
        <v>0</v>
      </c>
      <c r="BL92" s="21" t="s">
        <v>209</v>
      </c>
      <c r="BM92" s="21" t="s">
        <v>1069</v>
      </c>
    </row>
    <row r="93" spans="2:47" s="1" customFormat="1" ht="40.5">
      <c r="B93" s="38"/>
      <c r="C93" s="60"/>
      <c r="D93" s="205" t="s">
        <v>276</v>
      </c>
      <c r="E93" s="60"/>
      <c r="F93" s="206" t="s">
        <v>1070</v>
      </c>
      <c r="G93" s="60"/>
      <c r="H93" s="60"/>
      <c r="I93" s="160"/>
      <c r="J93" s="60"/>
      <c r="K93" s="60"/>
      <c r="L93" s="58"/>
      <c r="M93" s="207"/>
      <c r="N93" s="39"/>
      <c r="O93" s="39"/>
      <c r="P93" s="39"/>
      <c r="Q93" s="39"/>
      <c r="R93" s="39"/>
      <c r="S93" s="39"/>
      <c r="T93" s="75"/>
      <c r="AT93" s="21" t="s">
        <v>276</v>
      </c>
      <c r="AU93" s="21" t="s">
        <v>85</v>
      </c>
    </row>
    <row r="94" spans="2:65" s="1" customFormat="1" ht="25.5" customHeight="1">
      <c r="B94" s="38"/>
      <c r="C94" s="220" t="s">
        <v>165</v>
      </c>
      <c r="D94" s="220" t="s">
        <v>577</v>
      </c>
      <c r="E94" s="221" t="s">
        <v>1071</v>
      </c>
      <c r="F94" s="222" t="s">
        <v>1072</v>
      </c>
      <c r="G94" s="223" t="s">
        <v>328</v>
      </c>
      <c r="H94" s="224">
        <v>3</v>
      </c>
      <c r="I94" s="225"/>
      <c r="J94" s="226">
        <f>ROUND(I94*H94,2)</f>
        <v>0</v>
      </c>
      <c r="K94" s="222" t="s">
        <v>21</v>
      </c>
      <c r="L94" s="227"/>
      <c r="M94" s="228" t="s">
        <v>21</v>
      </c>
      <c r="N94" s="229" t="s">
        <v>46</v>
      </c>
      <c r="O94" s="39"/>
      <c r="P94" s="198">
        <f>O94*H94</f>
        <v>0</v>
      </c>
      <c r="Q94" s="198">
        <v>0.015</v>
      </c>
      <c r="R94" s="198">
        <f>Q94*H94</f>
        <v>0.045</v>
      </c>
      <c r="S94" s="198">
        <v>0</v>
      </c>
      <c r="T94" s="199">
        <f>S94*H94</f>
        <v>0</v>
      </c>
      <c r="AR94" s="21" t="s">
        <v>404</v>
      </c>
      <c r="AT94" s="21" t="s">
        <v>577</v>
      </c>
      <c r="AU94" s="21" t="s">
        <v>85</v>
      </c>
      <c r="AY94" s="21" t="s">
        <v>139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83</v>
      </c>
      <c r="BK94" s="200">
        <f>ROUND(I94*H94,2)</f>
        <v>0</v>
      </c>
      <c r="BL94" s="21" t="s">
        <v>209</v>
      </c>
      <c r="BM94" s="21" t="s">
        <v>1073</v>
      </c>
    </row>
    <row r="95" spans="2:47" s="1" customFormat="1" ht="40.5">
      <c r="B95" s="38"/>
      <c r="C95" s="60"/>
      <c r="D95" s="205" t="s">
        <v>276</v>
      </c>
      <c r="E95" s="60"/>
      <c r="F95" s="206" t="s">
        <v>1064</v>
      </c>
      <c r="G95" s="60"/>
      <c r="H95" s="60"/>
      <c r="I95" s="160"/>
      <c r="J95" s="60"/>
      <c r="K95" s="60"/>
      <c r="L95" s="58"/>
      <c r="M95" s="207"/>
      <c r="N95" s="39"/>
      <c r="O95" s="39"/>
      <c r="P95" s="39"/>
      <c r="Q95" s="39"/>
      <c r="R95" s="39"/>
      <c r="S95" s="39"/>
      <c r="T95" s="75"/>
      <c r="AT95" s="21" t="s">
        <v>276</v>
      </c>
      <c r="AU95" s="21" t="s">
        <v>85</v>
      </c>
    </row>
    <row r="96" spans="2:65" s="1" customFormat="1" ht="25.5" customHeight="1">
      <c r="B96" s="38"/>
      <c r="C96" s="189" t="s">
        <v>169</v>
      </c>
      <c r="D96" s="189" t="s">
        <v>142</v>
      </c>
      <c r="E96" s="190" t="s">
        <v>1074</v>
      </c>
      <c r="F96" s="191" t="s">
        <v>1075</v>
      </c>
      <c r="G96" s="192" t="s">
        <v>328</v>
      </c>
      <c r="H96" s="193">
        <v>1</v>
      </c>
      <c r="I96" s="194"/>
      <c r="J96" s="195">
        <f>ROUND(I96*H96,2)</f>
        <v>0</v>
      </c>
      <c r="K96" s="191" t="s">
        <v>190</v>
      </c>
      <c r="L96" s="58"/>
      <c r="M96" s="196" t="s">
        <v>21</v>
      </c>
      <c r="N96" s="197" t="s">
        <v>46</v>
      </c>
      <c r="O96" s="39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21" t="s">
        <v>209</v>
      </c>
      <c r="AT96" s="21" t="s">
        <v>142</v>
      </c>
      <c r="AU96" s="21" t="s">
        <v>85</v>
      </c>
      <c r="AY96" s="21" t="s">
        <v>139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83</v>
      </c>
      <c r="BK96" s="200">
        <f>ROUND(I96*H96,2)</f>
        <v>0</v>
      </c>
      <c r="BL96" s="21" t="s">
        <v>209</v>
      </c>
      <c r="BM96" s="21" t="s">
        <v>1076</v>
      </c>
    </row>
    <row r="97" spans="2:65" s="1" customFormat="1" ht="16.5" customHeight="1">
      <c r="B97" s="38"/>
      <c r="C97" s="220" t="s">
        <v>173</v>
      </c>
      <c r="D97" s="220" t="s">
        <v>577</v>
      </c>
      <c r="E97" s="221" t="s">
        <v>1057</v>
      </c>
      <c r="F97" s="222" t="s">
        <v>1058</v>
      </c>
      <c r="G97" s="223" t="s">
        <v>328</v>
      </c>
      <c r="H97" s="224">
        <v>1</v>
      </c>
      <c r="I97" s="225"/>
      <c r="J97" s="226">
        <f>ROUND(I97*H97,2)</f>
        <v>0</v>
      </c>
      <c r="K97" s="222" t="s">
        <v>21</v>
      </c>
      <c r="L97" s="227"/>
      <c r="M97" s="228" t="s">
        <v>21</v>
      </c>
      <c r="N97" s="229" t="s">
        <v>46</v>
      </c>
      <c r="O97" s="39"/>
      <c r="P97" s="198">
        <f>O97*H97</f>
        <v>0</v>
      </c>
      <c r="Q97" s="198">
        <v>0.001</v>
      </c>
      <c r="R97" s="198">
        <f>Q97*H97</f>
        <v>0.001</v>
      </c>
      <c r="S97" s="198">
        <v>0</v>
      </c>
      <c r="T97" s="199">
        <f>S97*H97</f>
        <v>0</v>
      </c>
      <c r="AR97" s="21" t="s">
        <v>404</v>
      </c>
      <c r="AT97" s="21" t="s">
        <v>577</v>
      </c>
      <c r="AU97" s="21" t="s">
        <v>85</v>
      </c>
      <c r="AY97" s="21" t="s">
        <v>139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83</v>
      </c>
      <c r="BK97" s="200">
        <f>ROUND(I97*H97,2)</f>
        <v>0</v>
      </c>
      <c r="BL97" s="21" t="s">
        <v>209</v>
      </c>
      <c r="BM97" s="21" t="s">
        <v>1077</v>
      </c>
    </row>
    <row r="98" spans="2:47" s="1" customFormat="1" ht="40.5">
      <c r="B98" s="38"/>
      <c r="C98" s="60"/>
      <c r="D98" s="205" t="s">
        <v>276</v>
      </c>
      <c r="E98" s="60"/>
      <c r="F98" s="206" t="s">
        <v>1078</v>
      </c>
      <c r="G98" s="60"/>
      <c r="H98" s="60"/>
      <c r="I98" s="160"/>
      <c r="J98" s="60"/>
      <c r="K98" s="60"/>
      <c r="L98" s="58"/>
      <c r="M98" s="207"/>
      <c r="N98" s="39"/>
      <c r="O98" s="39"/>
      <c r="P98" s="39"/>
      <c r="Q98" s="39"/>
      <c r="R98" s="39"/>
      <c r="S98" s="39"/>
      <c r="T98" s="75"/>
      <c r="AT98" s="21" t="s">
        <v>276</v>
      </c>
      <c r="AU98" s="21" t="s">
        <v>85</v>
      </c>
    </row>
    <row r="99" spans="2:65" s="1" customFormat="1" ht="25.5" customHeight="1">
      <c r="B99" s="38"/>
      <c r="C99" s="220" t="s">
        <v>177</v>
      </c>
      <c r="D99" s="220" t="s">
        <v>577</v>
      </c>
      <c r="E99" s="221" t="s">
        <v>1079</v>
      </c>
      <c r="F99" s="222" t="s">
        <v>1080</v>
      </c>
      <c r="G99" s="223" t="s">
        <v>328</v>
      </c>
      <c r="H99" s="224">
        <v>1</v>
      </c>
      <c r="I99" s="225"/>
      <c r="J99" s="226">
        <f>ROUND(I99*H99,2)</f>
        <v>0</v>
      </c>
      <c r="K99" s="222" t="s">
        <v>21</v>
      </c>
      <c r="L99" s="227"/>
      <c r="M99" s="228" t="s">
        <v>21</v>
      </c>
      <c r="N99" s="229" t="s">
        <v>46</v>
      </c>
      <c r="O99" s="39"/>
      <c r="P99" s="198">
        <f>O99*H99</f>
        <v>0</v>
      </c>
      <c r="Q99" s="198">
        <v>0.015</v>
      </c>
      <c r="R99" s="198">
        <f>Q99*H99</f>
        <v>0.015</v>
      </c>
      <c r="S99" s="198">
        <v>0</v>
      </c>
      <c r="T99" s="199">
        <f>S99*H99</f>
        <v>0</v>
      </c>
      <c r="AR99" s="21" t="s">
        <v>404</v>
      </c>
      <c r="AT99" s="21" t="s">
        <v>577</v>
      </c>
      <c r="AU99" s="21" t="s">
        <v>85</v>
      </c>
      <c r="AY99" s="21" t="s">
        <v>139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83</v>
      </c>
      <c r="BK99" s="200">
        <f>ROUND(I99*H99,2)</f>
        <v>0</v>
      </c>
      <c r="BL99" s="21" t="s">
        <v>209</v>
      </c>
      <c r="BM99" s="21" t="s">
        <v>1081</v>
      </c>
    </row>
    <row r="100" spans="2:47" s="1" customFormat="1" ht="40.5">
      <c r="B100" s="38"/>
      <c r="C100" s="60"/>
      <c r="D100" s="205" t="s">
        <v>276</v>
      </c>
      <c r="E100" s="60"/>
      <c r="F100" s="206" t="s">
        <v>1064</v>
      </c>
      <c r="G100" s="60"/>
      <c r="H100" s="60"/>
      <c r="I100" s="160"/>
      <c r="J100" s="60"/>
      <c r="K100" s="60"/>
      <c r="L100" s="58"/>
      <c r="M100" s="207"/>
      <c r="N100" s="39"/>
      <c r="O100" s="39"/>
      <c r="P100" s="39"/>
      <c r="Q100" s="39"/>
      <c r="R100" s="39"/>
      <c r="S100" s="39"/>
      <c r="T100" s="75"/>
      <c r="AT100" s="21" t="s">
        <v>276</v>
      </c>
      <c r="AU100" s="21" t="s">
        <v>85</v>
      </c>
    </row>
    <row r="101" spans="2:65" s="1" customFormat="1" ht="16.5" customHeight="1">
      <c r="B101" s="38"/>
      <c r="C101" s="189" t="s">
        <v>183</v>
      </c>
      <c r="D101" s="189" t="s">
        <v>142</v>
      </c>
      <c r="E101" s="190" t="s">
        <v>1082</v>
      </c>
      <c r="F101" s="191" t="s">
        <v>1083</v>
      </c>
      <c r="G101" s="192" t="s">
        <v>328</v>
      </c>
      <c r="H101" s="193">
        <v>4</v>
      </c>
      <c r="I101" s="194"/>
      <c r="J101" s="195">
        <f>ROUND(I101*H101,2)</f>
        <v>0</v>
      </c>
      <c r="K101" s="191" t="s">
        <v>190</v>
      </c>
      <c r="L101" s="58"/>
      <c r="M101" s="196" t="s">
        <v>21</v>
      </c>
      <c r="N101" s="197" t="s">
        <v>46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209</v>
      </c>
      <c r="AT101" s="21" t="s">
        <v>142</v>
      </c>
      <c r="AU101" s="21" t="s">
        <v>85</v>
      </c>
      <c r="AY101" s="21" t="s">
        <v>139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83</v>
      </c>
      <c r="BK101" s="200">
        <f>ROUND(I101*H101,2)</f>
        <v>0</v>
      </c>
      <c r="BL101" s="21" t="s">
        <v>209</v>
      </c>
      <c r="BM101" s="21" t="s">
        <v>1084</v>
      </c>
    </row>
    <row r="102" spans="2:65" s="1" customFormat="1" ht="16.5" customHeight="1">
      <c r="B102" s="38"/>
      <c r="C102" s="220" t="s">
        <v>187</v>
      </c>
      <c r="D102" s="220" t="s">
        <v>577</v>
      </c>
      <c r="E102" s="221" t="s">
        <v>1085</v>
      </c>
      <c r="F102" s="222" t="s">
        <v>1086</v>
      </c>
      <c r="G102" s="223" t="s">
        <v>328</v>
      </c>
      <c r="H102" s="224">
        <v>4</v>
      </c>
      <c r="I102" s="225"/>
      <c r="J102" s="226">
        <f>ROUND(I102*H102,2)</f>
        <v>0</v>
      </c>
      <c r="K102" s="222" t="s">
        <v>21</v>
      </c>
      <c r="L102" s="227"/>
      <c r="M102" s="228" t="s">
        <v>21</v>
      </c>
      <c r="N102" s="229" t="s">
        <v>46</v>
      </c>
      <c r="O102" s="39"/>
      <c r="P102" s="198">
        <f>O102*H102</f>
        <v>0</v>
      </c>
      <c r="Q102" s="198">
        <v>0.003</v>
      </c>
      <c r="R102" s="198">
        <f>Q102*H102</f>
        <v>0.012</v>
      </c>
      <c r="S102" s="198">
        <v>0</v>
      </c>
      <c r="T102" s="199">
        <f>S102*H102</f>
        <v>0</v>
      </c>
      <c r="AR102" s="21" t="s">
        <v>404</v>
      </c>
      <c r="AT102" s="21" t="s">
        <v>577</v>
      </c>
      <c r="AU102" s="21" t="s">
        <v>85</v>
      </c>
      <c r="AY102" s="21" t="s">
        <v>139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1" t="s">
        <v>83</v>
      </c>
      <c r="BK102" s="200">
        <f>ROUND(I102*H102,2)</f>
        <v>0</v>
      </c>
      <c r="BL102" s="21" t="s">
        <v>209</v>
      </c>
      <c r="BM102" s="21" t="s">
        <v>1087</v>
      </c>
    </row>
    <row r="103" spans="2:47" s="1" customFormat="1" ht="40.5">
      <c r="B103" s="38"/>
      <c r="C103" s="60"/>
      <c r="D103" s="205" t="s">
        <v>276</v>
      </c>
      <c r="E103" s="60"/>
      <c r="F103" s="206" t="s">
        <v>1088</v>
      </c>
      <c r="G103" s="60"/>
      <c r="H103" s="60"/>
      <c r="I103" s="160"/>
      <c r="J103" s="60"/>
      <c r="K103" s="60"/>
      <c r="L103" s="58"/>
      <c r="M103" s="207"/>
      <c r="N103" s="39"/>
      <c r="O103" s="39"/>
      <c r="P103" s="39"/>
      <c r="Q103" s="39"/>
      <c r="R103" s="39"/>
      <c r="S103" s="39"/>
      <c r="T103" s="75"/>
      <c r="AT103" s="21" t="s">
        <v>276</v>
      </c>
      <c r="AU103" s="21" t="s">
        <v>85</v>
      </c>
    </row>
    <row r="104" spans="2:65" s="1" customFormat="1" ht="16.5" customHeight="1">
      <c r="B104" s="38"/>
      <c r="C104" s="189" t="s">
        <v>192</v>
      </c>
      <c r="D104" s="189" t="s">
        <v>142</v>
      </c>
      <c r="E104" s="190" t="s">
        <v>1089</v>
      </c>
      <c r="F104" s="191" t="s">
        <v>1090</v>
      </c>
      <c r="G104" s="192" t="s">
        <v>328</v>
      </c>
      <c r="H104" s="193">
        <v>1</v>
      </c>
      <c r="I104" s="194"/>
      <c r="J104" s="195">
        <f>ROUND(I104*H104,2)</f>
        <v>0</v>
      </c>
      <c r="K104" s="191" t="s">
        <v>190</v>
      </c>
      <c r="L104" s="58"/>
      <c r="M104" s="196" t="s">
        <v>21</v>
      </c>
      <c r="N104" s="197" t="s">
        <v>46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0.00045</v>
      </c>
      <c r="T104" s="199">
        <f>S104*H104</f>
        <v>0.00045</v>
      </c>
      <c r="AR104" s="21" t="s">
        <v>209</v>
      </c>
      <c r="AT104" s="21" t="s">
        <v>142</v>
      </c>
      <c r="AU104" s="21" t="s">
        <v>85</v>
      </c>
      <c r="AY104" s="21" t="s">
        <v>139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83</v>
      </c>
      <c r="BK104" s="200">
        <f>ROUND(I104*H104,2)</f>
        <v>0</v>
      </c>
      <c r="BL104" s="21" t="s">
        <v>209</v>
      </c>
      <c r="BM104" s="21" t="s">
        <v>1091</v>
      </c>
    </row>
    <row r="105" spans="2:47" s="1" customFormat="1" ht="27">
      <c r="B105" s="38"/>
      <c r="C105" s="60"/>
      <c r="D105" s="205" t="s">
        <v>276</v>
      </c>
      <c r="E105" s="60"/>
      <c r="F105" s="206" t="s">
        <v>1092</v>
      </c>
      <c r="G105" s="60"/>
      <c r="H105" s="60"/>
      <c r="I105" s="160"/>
      <c r="J105" s="60"/>
      <c r="K105" s="60"/>
      <c r="L105" s="58"/>
      <c r="M105" s="207"/>
      <c r="N105" s="39"/>
      <c r="O105" s="39"/>
      <c r="P105" s="39"/>
      <c r="Q105" s="39"/>
      <c r="R105" s="39"/>
      <c r="S105" s="39"/>
      <c r="T105" s="75"/>
      <c r="AT105" s="21" t="s">
        <v>276</v>
      </c>
      <c r="AU105" s="21" t="s">
        <v>85</v>
      </c>
    </row>
    <row r="106" spans="2:65" s="1" customFormat="1" ht="16.5" customHeight="1">
      <c r="B106" s="38"/>
      <c r="C106" s="189" t="s">
        <v>196</v>
      </c>
      <c r="D106" s="189" t="s">
        <v>142</v>
      </c>
      <c r="E106" s="190" t="s">
        <v>1093</v>
      </c>
      <c r="F106" s="191" t="s">
        <v>1094</v>
      </c>
      <c r="G106" s="192" t="s">
        <v>296</v>
      </c>
      <c r="H106" s="193">
        <v>0.092</v>
      </c>
      <c r="I106" s="194"/>
      <c r="J106" s="195">
        <f>ROUND(I106*H106,2)</f>
        <v>0</v>
      </c>
      <c r="K106" s="191" t="s">
        <v>190</v>
      </c>
      <c r="L106" s="58"/>
      <c r="M106" s="196" t="s">
        <v>21</v>
      </c>
      <c r="N106" s="197" t="s">
        <v>46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209</v>
      </c>
      <c r="AT106" s="21" t="s">
        <v>142</v>
      </c>
      <c r="AU106" s="21" t="s">
        <v>85</v>
      </c>
      <c r="AY106" s="21" t="s">
        <v>139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83</v>
      </c>
      <c r="BK106" s="200">
        <f>ROUND(I106*H106,2)</f>
        <v>0</v>
      </c>
      <c r="BL106" s="21" t="s">
        <v>209</v>
      </c>
      <c r="BM106" s="21" t="s">
        <v>1095</v>
      </c>
    </row>
    <row r="107" spans="2:63" s="10" customFormat="1" ht="29.85" customHeight="1">
      <c r="B107" s="173"/>
      <c r="C107" s="174"/>
      <c r="D107" s="175" t="s">
        <v>74</v>
      </c>
      <c r="E107" s="187" t="s">
        <v>473</v>
      </c>
      <c r="F107" s="187" t="s">
        <v>474</v>
      </c>
      <c r="G107" s="174"/>
      <c r="H107" s="174"/>
      <c r="I107" s="177"/>
      <c r="J107" s="188">
        <f>BK107</f>
        <v>0</v>
      </c>
      <c r="K107" s="174"/>
      <c r="L107" s="179"/>
      <c r="M107" s="180"/>
      <c r="N107" s="181"/>
      <c r="O107" s="181"/>
      <c r="P107" s="182">
        <f>SUM(P108:P116)</f>
        <v>0</v>
      </c>
      <c r="Q107" s="181"/>
      <c r="R107" s="182">
        <f>SUM(R108:R116)</f>
        <v>0.16821</v>
      </c>
      <c r="S107" s="181"/>
      <c r="T107" s="183">
        <f>SUM(T108:T116)</f>
        <v>0</v>
      </c>
      <c r="AR107" s="184" t="s">
        <v>85</v>
      </c>
      <c r="AT107" s="185" t="s">
        <v>74</v>
      </c>
      <c r="AU107" s="185" t="s">
        <v>83</v>
      </c>
      <c r="AY107" s="184" t="s">
        <v>139</v>
      </c>
      <c r="BK107" s="186">
        <f>SUM(BK108:BK116)</f>
        <v>0</v>
      </c>
    </row>
    <row r="108" spans="2:65" s="1" customFormat="1" ht="16.5" customHeight="1">
      <c r="B108" s="38"/>
      <c r="C108" s="189" t="s">
        <v>200</v>
      </c>
      <c r="D108" s="189" t="s">
        <v>142</v>
      </c>
      <c r="E108" s="190" t="s">
        <v>1096</v>
      </c>
      <c r="F108" s="191" t="s">
        <v>1097</v>
      </c>
      <c r="G108" s="192" t="s">
        <v>328</v>
      </c>
      <c r="H108" s="193">
        <v>1</v>
      </c>
      <c r="I108" s="194"/>
      <c r="J108" s="195">
        <f>ROUND(I108*H108,2)</f>
        <v>0</v>
      </c>
      <c r="K108" s="191" t="s">
        <v>190</v>
      </c>
      <c r="L108" s="58"/>
      <c r="M108" s="196" t="s">
        <v>21</v>
      </c>
      <c r="N108" s="197" t="s">
        <v>46</v>
      </c>
      <c r="O108" s="39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21" t="s">
        <v>209</v>
      </c>
      <c r="AT108" s="21" t="s">
        <v>142</v>
      </c>
      <c r="AU108" s="21" t="s">
        <v>85</v>
      </c>
      <c r="AY108" s="21" t="s">
        <v>139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1" t="s">
        <v>83</v>
      </c>
      <c r="BK108" s="200">
        <f>ROUND(I108*H108,2)</f>
        <v>0</v>
      </c>
      <c r="BL108" s="21" t="s">
        <v>209</v>
      </c>
      <c r="BM108" s="21" t="s">
        <v>1098</v>
      </c>
    </row>
    <row r="109" spans="2:65" s="1" customFormat="1" ht="25.5" customHeight="1">
      <c r="B109" s="38"/>
      <c r="C109" s="220" t="s">
        <v>10</v>
      </c>
      <c r="D109" s="220" t="s">
        <v>577</v>
      </c>
      <c r="E109" s="221" t="s">
        <v>1099</v>
      </c>
      <c r="F109" s="222" t="s">
        <v>1100</v>
      </c>
      <c r="G109" s="223" t="s">
        <v>328</v>
      </c>
      <c r="H109" s="224">
        <v>1</v>
      </c>
      <c r="I109" s="225"/>
      <c r="J109" s="226">
        <f>ROUND(I109*H109,2)</f>
        <v>0</v>
      </c>
      <c r="K109" s="222" t="s">
        <v>21</v>
      </c>
      <c r="L109" s="227"/>
      <c r="M109" s="228" t="s">
        <v>21</v>
      </c>
      <c r="N109" s="229" t="s">
        <v>46</v>
      </c>
      <c r="O109" s="39"/>
      <c r="P109" s="198">
        <f>O109*H109</f>
        <v>0</v>
      </c>
      <c r="Q109" s="198">
        <v>0.165</v>
      </c>
      <c r="R109" s="198">
        <f>Q109*H109</f>
        <v>0.165</v>
      </c>
      <c r="S109" s="198">
        <v>0</v>
      </c>
      <c r="T109" s="199">
        <f>S109*H109</f>
        <v>0</v>
      </c>
      <c r="AR109" s="21" t="s">
        <v>404</v>
      </c>
      <c r="AT109" s="21" t="s">
        <v>577</v>
      </c>
      <c r="AU109" s="21" t="s">
        <v>85</v>
      </c>
      <c r="AY109" s="21" t="s">
        <v>139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83</v>
      </c>
      <c r="BK109" s="200">
        <f>ROUND(I109*H109,2)</f>
        <v>0</v>
      </c>
      <c r="BL109" s="21" t="s">
        <v>209</v>
      </c>
      <c r="BM109" s="21" t="s">
        <v>1101</v>
      </c>
    </row>
    <row r="110" spans="2:47" s="1" customFormat="1" ht="54">
      <c r="B110" s="38"/>
      <c r="C110" s="60"/>
      <c r="D110" s="205" t="s">
        <v>276</v>
      </c>
      <c r="E110" s="60"/>
      <c r="F110" s="206" t="s">
        <v>1102</v>
      </c>
      <c r="G110" s="60"/>
      <c r="H110" s="60"/>
      <c r="I110" s="160"/>
      <c r="J110" s="60"/>
      <c r="K110" s="60"/>
      <c r="L110" s="58"/>
      <c r="M110" s="207"/>
      <c r="N110" s="39"/>
      <c r="O110" s="39"/>
      <c r="P110" s="39"/>
      <c r="Q110" s="39"/>
      <c r="R110" s="39"/>
      <c r="S110" s="39"/>
      <c r="T110" s="75"/>
      <c r="AT110" s="21" t="s">
        <v>276</v>
      </c>
      <c r="AU110" s="21" t="s">
        <v>85</v>
      </c>
    </row>
    <row r="111" spans="2:65" s="1" customFormat="1" ht="16.5" customHeight="1">
      <c r="B111" s="38"/>
      <c r="C111" s="189" t="s">
        <v>209</v>
      </c>
      <c r="D111" s="189" t="s">
        <v>142</v>
      </c>
      <c r="E111" s="190" t="s">
        <v>1103</v>
      </c>
      <c r="F111" s="191" t="s">
        <v>1104</v>
      </c>
      <c r="G111" s="192" t="s">
        <v>328</v>
      </c>
      <c r="H111" s="193">
        <v>1</v>
      </c>
      <c r="I111" s="194"/>
      <c r="J111" s="195">
        <f>ROUND(I111*H111,2)</f>
        <v>0</v>
      </c>
      <c r="K111" s="191" t="s">
        <v>190</v>
      </c>
      <c r="L111" s="58"/>
      <c r="M111" s="196" t="s">
        <v>21</v>
      </c>
      <c r="N111" s="197" t="s">
        <v>46</v>
      </c>
      <c r="O111" s="39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21" t="s">
        <v>209</v>
      </c>
      <c r="AT111" s="21" t="s">
        <v>142</v>
      </c>
      <c r="AU111" s="21" t="s">
        <v>85</v>
      </c>
      <c r="AY111" s="21" t="s">
        <v>139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83</v>
      </c>
      <c r="BK111" s="200">
        <f>ROUND(I111*H111,2)</f>
        <v>0</v>
      </c>
      <c r="BL111" s="21" t="s">
        <v>209</v>
      </c>
      <c r="BM111" s="21" t="s">
        <v>1105</v>
      </c>
    </row>
    <row r="112" spans="2:65" s="1" customFormat="1" ht="16.5" customHeight="1">
      <c r="B112" s="38"/>
      <c r="C112" s="220" t="s">
        <v>213</v>
      </c>
      <c r="D112" s="220" t="s">
        <v>577</v>
      </c>
      <c r="E112" s="221" t="s">
        <v>1085</v>
      </c>
      <c r="F112" s="222" t="s">
        <v>1086</v>
      </c>
      <c r="G112" s="223" t="s">
        <v>328</v>
      </c>
      <c r="H112" s="224">
        <v>1</v>
      </c>
      <c r="I112" s="225"/>
      <c r="J112" s="226">
        <f>ROUND(I112*H112,2)</f>
        <v>0</v>
      </c>
      <c r="K112" s="222" t="s">
        <v>21</v>
      </c>
      <c r="L112" s="227"/>
      <c r="M112" s="228" t="s">
        <v>21</v>
      </c>
      <c r="N112" s="229" t="s">
        <v>46</v>
      </c>
      <c r="O112" s="39"/>
      <c r="P112" s="198">
        <f>O112*H112</f>
        <v>0</v>
      </c>
      <c r="Q112" s="198">
        <v>0.003</v>
      </c>
      <c r="R112" s="198">
        <f>Q112*H112</f>
        <v>0.003</v>
      </c>
      <c r="S112" s="198">
        <v>0</v>
      </c>
      <c r="T112" s="199">
        <f>S112*H112</f>
        <v>0</v>
      </c>
      <c r="AR112" s="21" t="s">
        <v>404</v>
      </c>
      <c r="AT112" s="21" t="s">
        <v>577</v>
      </c>
      <c r="AU112" s="21" t="s">
        <v>85</v>
      </c>
      <c r="AY112" s="21" t="s">
        <v>139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83</v>
      </c>
      <c r="BK112" s="200">
        <f>ROUND(I112*H112,2)</f>
        <v>0</v>
      </c>
      <c r="BL112" s="21" t="s">
        <v>209</v>
      </c>
      <c r="BM112" s="21" t="s">
        <v>1106</v>
      </c>
    </row>
    <row r="113" spans="2:47" s="1" customFormat="1" ht="40.5">
      <c r="B113" s="38"/>
      <c r="C113" s="60"/>
      <c r="D113" s="205" t="s">
        <v>276</v>
      </c>
      <c r="E113" s="60"/>
      <c r="F113" s="206" t="s">
        <v>1107</v>
      </c>
      <c r="G113" s="60"/>
      <c r="H113" s="60"/>
      <c r="I113" s="160"/>
      <c r="J113" s="60"/>
      <c r="K113" s="60"/>
      <c r="L113" s="58"/>
      <c r="M113" s="207"/>
      <c r="N113" s="39"/>
      <c r="O113" s="39"/>
      <c r="P113" s="39"/>
      <c r="Q113" s="39"/>
      <c r="R113" s="39"/>
      <c r="S113" s="39"/>
      <c r="T113" s="75"/>
      <c r="AT113" s="21" t="s">
        <v>276</v>
      </c>
      <c r="AU113" s="21" t="s">
        <v>85</v>
      </c>
    </row>
    <row r="114" spans="2:65" s="1" customFormat="1" ht="16.5" customHeight="1">
      <c r="B114" s="38"/>
      <c r="C114" s="189" t="s">
        <v>217</v>
      </c>
      <c r="D114" s="189" t="s">
        <v>142</v>
      </c>
      <c r="E114" s="190" t="s">
        <v>1108</v>
      </c>
      <c r="F114" s="191" t="s">
        <v>1109</v>
      </c>
      <c r="G114" s="192" t="s">
        <v>328</v>
      </c>
      <c r="H114" s="193">
        <v>1</v>
      </c>
      <c r="I114" s="194"/>
      <c r="J114" s="195">
        <f>ROUND(I114*H114,2)</f>
        <v>0</v>
      </c>
      <c r="K114" s="191" t="s">
        <v>190</v>
      </c>
      <c r="L114" s="58"/>
      <c r="M114" s="196" t="s">
        <v>21</v>
      </c>
      <c r="N114" s="197" t="s">
        <v>46</v>
      </c>
      <c r="O114" s="39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21" t="s">
        <v>209</v>
      </c>
      <c r="AT114" s="21" t="s">
        <v>142</v>
      </c>
      <c r="AU114" s="21" t="s">
        <v>85</v>
      </c>
      <c r="AY114" s="21" t="s">
        <v>139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1" t="s">
        <v>83</v>
      </c>
      <c r="BK114" s="200">
        <f>ROUND(I114*H114,2)</f>
        <v>0</v>
      </c>
      <c r="BL114" s="21" t="s">
        <v>209</v>
      </c>
      <c r="BM114" s="21" t="s">
        <v>1110</v>
      </c>
    </row>
    <row r="115" spans="2:65" s="1" customFormat="1" ht="16.5" customHeight="1">
      <c r="B115" s="38"/>
      <c r="C115" s="220" t="s">
        <v>223</v>
      </c>
      <c r="D115" s="220" t="s">
        <v>577</v>
      </c>
      <c r="E115" s="221" t="s">
        <v>1111</v>
      </c>
      <c r="F115" s="222" t="s">
        <v>1112</v>
      </c>
      <c r="G115" s="223" t="s">
        <v>328</v>
      </c>
      <c r="H115" s="224">
        <v>1</v>
      </c>
      <c r="I115" s="225"/>
      <c r="J115" s="226">
        <f>ROUND(I115*H115,2)</f>
        <v>0</v>
      </c>
      <c r="K115" s="222" t="s">
        <v>190</v>
      </c>
      <c r="L115" s="227"/>
      <c r="M115" s="228" t="s">
        <v>21</v>
      </c>
      <c r="N115" s="229" t="s">
        <v>46</v>
      </c>
      <c r="O115" s="39"/>
      <c r="P115" s="198">
        <f>O115*H115</f>
        <v>0</v>
      </c>
      <c r="Q115" s="198">
        <v>0.00021</v>
      </c>
      <c r="R115" s="198">
        <f>Q115*H115</f>
        <v>0.00021</v>
      </c>
      <c r="S115" s="198">
        <v>0</v>
      </c>
      <c r="T115" s="199">
        <f>S115*H115</f>
        <v>0</v>
      </c>
      <c r="AR115" s="21" t="s">
        <v>404</v>
      </c>
      <c r="AT115" s="21" t="s">
        <v>577</v>
      </c>
      <c r="AU115" s="21" t="s">
        <v>85</v>
      </c>
      <c r="AY115" s="21" t="s">
        <v>139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83</v>
      </c>
      <c r="BK115" s="200">
        <f>ROUND(I115*H115,2)</f>
        <v>0</v>
      </c>
      <c r="BL115" s="21" t="s">
        <v>209</v>
      </c>
      <c r="BM115" s="21" t="s">
        <v>1113</v>
      </c>
    </row>
    <row r="116" spans="2:65" s="1" customFormat="1" ht="16.5" customHeight="1">
      <c r="B116" s="38"/>
      <c r="C116" s="189" t="s">
        <v>227</v>
      </c>
      <c r="D116" s="189" t="s">
        <v>142</v>
      </c>
      <c r="E116" s="190" t="s">
        <v>1030</v>
      </c>
      <c r="F116" s="191" t="s">
        <v>1031</v>
      </c>
      <c r="G116" s="192" t="s">
        <v>296</v>
      </c>
      <c r="H116" s="193">
        <v>0.168</v>
      </c>
      <c r="I116" s="194"/>
      <c r="J116" s="195">
        <f>ROUND(I116*H116,2)</f>
        <v>0</v>
      </c>
      <c r="K116" s="191" t="s">
        <v>190</v>
      </c>
      <c r="L116" s="58"/>
      <c r="M116" s="196" t="s">
        <v>21</v>
      </c>
      <c r="N116" s="197" t="s">
        <v>46</v>
      </c>
      <c r="O116" s="39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21" t="s">
        <v>209</v>
      </c>
      <c r="AT116" s="21" t="s">
        <v>142</v>
      </c>
      <c r="AU116" s="21" t="s">
        <v>85</v>
      </c>
      <c r="AY116" s="21" t="s">
        <v>139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1" t="s">
        <v>83</v>
      </c>
      <c r="BK116" s="200">
        <f>ROUND(I116*H116,2)</f>
        <v>0</v>
      </c>
      <c r="BL116" s="21" t="s">
        <v>209</v>
      </c>
      <c r="BM116" s="21" t="s">
        <v>1114</v>
      </c>
    </row>
    <row r="117" spans="2:63" s="10" customFormat="1" ht="37.35" customHeight="1">
      <c r="B117" s="173"/>
      <c r="C117" s="174"/>
      <c r="D117" s="175" t="s">
        <v>74</v>
      </c>
      <c r="E117" s="176" t="s">
        <v>1115</v>
      </c>
      <c r="F117" s="176" t="s">
        <v>1116</v>
      </c>
      <c r="G117" s="174"/>
      <c r="H117" s="174"/>
      <c r="I117" s="177"/>
      <c r="J117" s="178">
        <f>BK117</f>
        <v>0</v>
      </c>
      <c r="K117" s="174"/>
      <c r="L117" s="179"/>
      <c r="M117" s="180"/>
      <c r="N117" s="181"/>
      <c r="O117" s="181"/>
      <c r="P117" s="182">
        <f>P118+P123</f>
        <v>0</v>
      </c>
      <c r="Q117" s="181"/>
      <c r="R117" s="182">
        <f>R118+R123</f>
        <v>0.0014349</v>
      </c>
      <c r="S117" s="181"/>
      <c r="T117" s="183">
        <f>T118+T123</f>
        <v>0</v>
      </c>
      <c r="AR117" s="184" t="s">
        <v>85</v>
      </c>
      <c r="AT117" s="185" t="s">
        <v>74</v>
      </c>
      <c r="AU117" s="185" t="s">
        <v>75</v>
      </c>
      <c r="AY117" s="184" t="s">
        <v>139</v>
      </c>
      <c r="BK117" s="186">
        <f>BK118+BK123</f>
        <v>0</v>
      </c>
    </row>
    <row r="118" spans="2:63" s="10" customFormat="1" ht="19.9" customHeight="1">
      <c r="B118" s="173"/>
      <c r="C118" s="174"/>
      <c r="D118" s="175" t="s">
        <v>74</v>
      </c>
      <c r="E118" s="187" t="s">
        <v>759</v>
      </c>
      <c r="F118" s="187" t="s">
        <v>760</v>
      </c>
      <c r="G118" s="174"/>
      <c r="H118" s="174"/>
      <c r="I118" s="177"/>
      <c r="J118" s="188">
        <f>BK118</f>
        <v>0</v>
      </c>
      <c r="K118" s="174"/>
      <c r="L118" s="179"/>
      <c r="M118" s="180"/>
      <c r="N118" s="181"/>
      <c r="O118" s="181"/>
      <c r="P118" s="182">
        <f>SUM(P119:P122)</f>
        <v>0</v>
      </c>
      <c r="Q118" s="181"/>
      <c r="R118" s="182">
        <f>SUM(R119:R122)</f>
        <v>0.0013032</v>
      </c>
      <c r="S118" s="181"/>
      <c r="T118" s="183">
        <f>SUM(T119:T122)</f>
        <v>0</v>
      </c>
      <c r="AR118" s="184" t="s">
        <v>83</v>
      </c>
      <c r="AT118" s="185" t="s">
        <v>74</v>
      </c>
      <c r="AU118" s="185" t="s">
        <v>83</v>
      </c>
      <c r="AY118" s="184" t="s">
        <v>139</v>
      </c>
      <c r="BK118" s="186">
        <f>SUM(BK119:BK122)</f>
        <v>0</v>
      </c>
    </row>
    <row r="119" spans="2:65" s="1" customFormat="1" ht="25.5" customHeight="1">
      <c r="B119" s="38"/>
      <c r="C119" s="189" t="s">
        <v>9</v>
      </c>
      <c r="D119" s="189" t="s">
        <v>142</v>
      </c>
      <c r="E119" s="190" t="s">
        <v>1117</v>
      </c>
      <c r="F119" s="191" t="s">
        <v>1118</v>
      </c>
      <c r="G119" s="192" t="s">
        <v>328</v>
      </c>
      <c r="H119" s="193">
        <v>24</v>
      </c>
      <c r="I119" s="194"/>
      <c r="J119" s="195">
        <f>ROUND(I119*H119,2)</f>
        <v>0</v>
      </c>
      <c r="K119" s="191" t="s">
        <v>190</v>
      </c>
      <c r="L119" s="58"/>
      <c r="M119" s="196" t="s">
        <v>21</v>
      </c>
      <c r="N119" s="197" t="s">
        <v>46</v>
      </c>
      <c r="O119" s="39"/>
      <c r="P119" s="198">
        <f>O119*H119</f>
        <v>0</v>
      </c>
      <c r="Q119" s="198">
        <v>4E-05</v>
      </c>
      <c r="R119" s="198">
        <f>Q119*H119</f>
        <v>0.0009600000000000001</v>
      </c>
      <c r="S119" s="198">
        <v>0</v>
      </c>
      <c r="T119" s="199">
        <f>S119*H119</f>
        <v>0</v>
      </c>
      <c r="AR119" s="21" t="s">
        <v>158</v>
      </c>
      <c r="AT119" s="21" t="s">
        <v>142</v>
      </c>
      <c r="AU119" s="21" t="s">
        <v>85</v>
      </c>
      <c r="AY119" s="21" t="s">
        <v>139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83</v>
      </c>
      <c r="BK119" s="200">
        <f>ROUND(I119*H119,2)</f>
        <v>0</v>
      </c>
      <c r="BL119" s="21" t="s">
        <v>158</v>
      </c>
      <c r="BM119" s="21" t="s">
        <v>1119</v>
      </c>
    </row>
    <row r="120" spans="2:47" s="1" customFormat="1" ht="27">
      <c r="B120" s="38"/>
      <c r="C120" s="60"/>
      <c r="D120" s="205" t="s">
        <v>276</v>
      </c>
      <c r="E120" s="60"/>
      <c r="F120" s="206" t="s">
        <v>1120</v>
      </c>
      <c r="G120" s="60"/>
      <c r="H120" s="60"/>
      <c r="I120" s="160"/>
      <c r="J120" s="60"/>
      <c r="K120" s="60"/>
      <c r="L120" s="58"/>
      <c r="M120" s="207"/>
      <c r="N120" s="39"/>
      <c r="O120" s="39"/>
      <c r="P120" s="39"/>
      <c r="Q120" s="39"/>
      <c r="R120" s="39"/>
      <c r="S120" s="39"/>
      <c r="T120" s="75"/>
      <c r="AT120" s="21" t="s">
        <v>276</v>
      </c>
      <c r="AU120" s="21" t="s">
        <v>85</v>
      </c>
    </row>
    <row r="121" spans="2:65" s="1" customFormat="1" ht="25.5" customHeight="1">
      <c r="B121" s="38"/>
      <c r="C121" s="189" t="s">
        <v>236</v>
      </c>
      <c r="D121" s="189" t="s">
        <v>142</v>
      </c>
      <c r="E121" s="190" t="s">
        <v>1121</v>
      </c>
      <c r="F121" s="191" t="s">
        <v>1122</v>
      </c>
      <c r="G121" s="192" t="s">
        <v>335</v>
      </c>
      <c r="H121" s="193">
        <v>1.43</v>
      </c>
      <c r="I121" s="194"/>
      <c r="J121" s="195">
        <f>ROUND(I121*H121,2)</f>
        <v>0</v>
      </c>
      <c r="K121" s="191" t="s">
        <v>190</v>
      </c>
      <c r="L121" s="58"/>
      <c r="M121" s="196" t="s">
        <v>21</v>
      </c>
      <c r="N121" s="197" t="s">
        <v>46</v>
      </c>
      <c r="O121" s="39"/>
      <c r="P121" s="198">
        <f>O121*H121</f>
        <v>0</v>
      </c>
      <c r="Q121" s="198">
        <v>0.00024</v>
      </c>
      <c r="R121" s="198">
        <f>Q121*H121</f>
        <v>0.0003432</v>
      </c>
      <c r="S121" s="198">
        <v>0</v>
      </c>
      <c r="T121" s="199">
        <f>S121*H121</f>
        <v>0</v>
      </c>
      <c r="AR121" s="21" t="s">
        <v>158</v>
      </c>
      <c r="AT121" s="21" t="s">
        <v>142</v>
      </c>
      <c r="AU121" s="21" t="s">
        <v>85</v>
      </c>
      <c r="AY121" s="21" t="s">
        <v>139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83</v>
      </c>
      <c r="BK121" s="200">
        <f>ROUND(I121*H121,2)</f>
        <v>0</v>
      </c>
      <c r="BL121" s="21" t="s">
        <v>158</v>
      </c>
      <c r="BM121" s="21" t="s">
        <v>1123</v>
      </c>
    </row>
    <row r="122" spans="2:47" s="1" customFormat="1" ht="27">
      <c r="B122" s="38"/>
      <c r="C122" s="60"/>
      <c r="D122" s="205" t="s">
        <v>276</v>
      </c>
      <c r="E122" s="60"/>
      <c r="F122" s="206" t="s">
        <v>1124</v>
      </c>
      <c r="G122" s="60"/>
      <c r="H122" s="60"/>
      <c r="I122" s="160"/>
      <c r="J122" s="60"/>
      <c r="K122" s="60"/>
      <c r="L122" s="58"/>
      <c r="M122" s="207"/>
      <c r="N122" s="39"/>
      <c r="O122" s="39"/>
      <c r="P122" s="39"/>
      <c r="Q122" s="39"/>
      <c r="R122" s="39"/>
      <c r="S122" s="39"/>
      <c r="T122" s="75"/>
      <c r="AT122" s="21" t="s">
        <v>276</v>
      </c>
      <c r="AU122" s="21" t="s">
        <v>85</v>
      </c>
    </row>
    <row r="123" spans="2:63" s="10" customFormat="1" ht="29.85" customHeight="1">
      <c r="B123" s="173"/>
      <c r="C123" s="174"/>
      <c r="D123" s="175" t="s">
        <v>74</v>
      </c>
      <c r="E123" s="187" t="s">
        <v>473</v>
      </c>
      <c r="F123" s="187" t="s">
        <v>474</v>
      </c>
      <c r="G123" s="174"/>
      <c r="H123" s="174"/>
      <c r="I123" s="177"/>
      <c r="J123" s="188">
        <f>BK123</f>
        <v>0</v>
      </c>
      <c r="K123" s="174"/>
      <c r="L123" s="179"/>
      <c r="M123" s="180"/>
      <c r="N123" s="181"/>
      <c r="O123" s="181"/>
      <c r="P123" s="182">
        <f>SUM(P124:P164)</f>
        <v>0</v>
      </c>
      <c r="Q123" s="181"/>
      <c r="R123" s="182">
        <f>SUM(R124:R164)</f>
        <v>0.0001317</v>
      </c>
      <c r="S123" s="181"/>
      <c r="T123" s="183">
        <f>SUM(T124:T164)</f>
        <v>0</v>
      </c>
      <c r="AR123" s="184" t="s">
        <v>85</v>
      </c>
      <c r="AT123" s="185" t="s">
        <v>74</v>
      </c>
      <c r="AU123" s="185" t="s">
        <v>83</v>
      </c>
      <c r="AY123" s="184" t="s">
        <v>139</v>
      </c>
      <c r="BK123" s="186">
        <f>SUM(BK124:BK164)</f>
        <v>0</v>
      </c>
    </row>
    <row r="124" spans="2:65" s="1" customFormat="1" ht="16.5" customHeight="1">
      <c r="B124" s="38"/>
      <c r="C124" s="189" t="s">
        <v>362</v>
      </c>
      <c r="D124" s="189" t="s">
        <v>142</v>
      </c>
      <c r="E124" s="190" t="s">
        <v>1125</v>
      </c>
      <c r="F124" s="191" t="s">
        <v>1126</v>
      </c>
      <c r="G124" s="192" t="s">
        <v>335</v>
      </c>
      <c r="H124" s="193">
        <v>2.195</v>
      </c>
      <c r="I124" s="194"/>
      <c r="J124" s="195">
        <f>ROUND(I124*H124,2)</f>
        <v>0</v>
      </c>
      <c r="K124" s="191" t="s">
        <v>190</v>
      </c>
      <c r="L124" s="58"/>
      <c r="M124" s="196" t="s">
        <v>21</v>
      </c>
      <c r="N124" s="197" t="s">
        <v>46</v>
      </c>
      <c r="O124" s="39"/>
      <c r="P124" s="198">
        <f>O124*H124</f>
        <v>0</v>
      </c>
      <c r="Q124" s="198">
        <v>6E-05</v>
      </c>
      <c r="R124" s="198">
        <f>Q124*H124</f>
        <v>0.0001317</v>
      </c>
      <c r="S124" s="198">
        <v>0</v>
      </c>
      <c r="T124" s="199">
        <f>S124*H124</f>
        <v>0</v>
      </c>
      <c r="AR124" s="21" t="s">
        <v>209</v>
      </c>
      <c r="AT124" s="21" t="s">
        <v>142</v>
      </c>
      <c r="AU124" s="21" t="s">
        <v>85</v>
      </c>
      <c r="AY124" s="21" t="s">
        <v>139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21" t="s">
        <v>83</v>
      </c>
      <c r="BK124" s="200">
        <f>ROUND(I124*H124,2)</f>
        <v>0</v>
      </c>
      <c r="BL124" s="21" t="s">
        <v>209</v>
      </c>
      <c r="BM124" s="21" t="s">
        <v>1127</v>
      </c>
    </row>
    <row r="125" spans="2:47" s="1" customFormat="1" ht="27">
      <c r="B125" s="38"/>
      <c r="C125" s="60"/>
      <c r="D125" s="205" t="s">
        <v>276</v>
      </c>
      <c r="E125" s="60"/>
      <c r="F125" s="206" t="s">
        <v>1128</v>
      </c>
      <c r="G125" s="60"/>
      <c r="H125" s="60"/>
      <c r="I125" s="160"/>
      <c r="J125" s="60"/>
      <c r="K125" s="60"/>
      <c r="L125" s="58"/>
      <c r="M125" s="207"/>
      <c r="N125" s="39"/>
      <c r="O125" s="39"/>
      <c r="P125" s="39"/>
      <c r="Q125" s="39"/>
      <c r="R125" s="39"/>
      <c r="S125" s="39"/>
      <c r="T125" s="75"/>
      <c r="AT125" s="21" t="s">
        <v>276</v>
      </c>
      <c r="AU125" s="21" t="s">
        <v>85</v>
      </c>
    </row>
    <row r="126" spans="2:65" s="1" customFormat="1" ht="16.5" customHeight="1">
      <c r="B126" s="38"/>
      <c r="C126" s="220" t="s">
        <v>367</v>
      </c>
      <c r="D126" s="220" t="s">
        <v>577</v>
      </c>
      <c r="E126" s="221" t="s">
        <v>1129</v>
      </c>
      <c r="F126" s="222" t="s">
        <v>1130</v>
      </c>
      <c r="G126" s="223" t="s">
        <v>335</v>
      </c>
      <c r="H126" s="224">
        <v>2.195</v>
      </c>
      <c r="I126" s="225"/>
      <c r="J126" s="226">
        <f>ROUND(I126*H126,2)</f>
        <v>0</v>
      </c>
      <c r="K126" s="222" t="s">
        <v>21</v>
      </c>
      <c r="L126" s="227"/>
      <c r="M126" s="228" t="s">
        <v>21</v>
      </c>
      <c r="N126" s="229" t="s">
        <v>46</v>
      </c>
      <c r="O126" s="39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21" t="s">
        <v>404</v>
      </c>
      <c r="AT126" s="21" t="s">
        <v>577</v>
      </c>
      <c r="AU126" s="21" t="s">
        <v>85</v>
      </c>
      <c r="AY126" s="21" t="s">
        <v>139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1" t="s">
        <v>83</v>
      </c>
      <c r="BK126" s="200">
        <f>ROUND(I126*H126,2)</f>
        <v>0</v>
      </c>
      <c r="BL126" s="21" t="s">
        <v>209</v>
      </c>
      <c r="BM126" s="21" t="s">
        <v>1131</v>
      </c>
    </row>
    <row r="127" spans="2:47" s="1" customFormat="1" ht="40.5">
      <c r="B127" s="38"/>
      <c r="C127" s="60"/>
      <c r="D127" s="205" t="s">
        <v>276</v>
      </c>
      <c r="E127" s="60"/>
      <c r="F127" s="206" t="s">
        <v>1132</v>
      </c>
      <c r="G127" s="60"/>
      <c r="H127" s="60"/>
      <c r="I127" s="160"/>
      <c r="J127" s="60"/>
      <c r="K127" s="60"/>
      <c r="L127" s="58"/>
      <c r="M127" s="207"/>
      <c r="N127" s="39"/>
      <c r="O127" s="39"/>
      <c r="P127" s="39"/>
      <c r="Q127" s="39"/>
      <c r="R127" s="39"/>
      <c r="S127" s="39"/>
      <c r="T127" s="75"/>
      <c r="AT127" s="21" t="s">
        <v>276</v>
      </c>
      <c r="AU127" s="21" t="s">
        <v>85</v>
      </c>
    </row>
    <row r="128" spans="2:65" s="1" customFormat="1" ht="25.5" customHeight="1">
      <c r="B128" s="38"/>
      <c r="C128" s="189" t="s">
        <v>372</v>
      </c>
      <c r="D128" s="189" t="s">
        <v>142</v>
      </c>
      <c r="E128" s="190" t="s">
        <v>1133</v>
      </c>
      <c r="F128" s="191" t="s">
        <v>1134</v>
      </c>
      <c r="G128" s="192" t="s">
        <v>335</v>
      </c>
      <c r="H128" s="193">
        <v>9.605</v>
      </c>
      <c r="I128" s="194"/>
      <c r="J128" s="195">
        <f>ROUND(I128*H128,2)</f>
        <v>0</v>
      </c>
      <c r="K128" s="191" t="s">
        <v>190</v>
      </c>
      <c r="L128" s="58"/>
      <c r="M128" s="196" t="s">
        <v>21</v>
      </c>
      <c r="N128" s="197" t="s">
        <v>46</v>
      </c>
      <c r="O128" s="39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21" t="s">
        <v>209</v>
      </c>
      <c r="AT128" s="21" t="s">
        <v>142</v>
      </c>
      <c r="AU128" s="21" t="s">
        <v>85</v>
      </c>
      <c r="AY128" s="21" t="s">
        <v>139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83</v>
      </c>
      <c r="BK128" s="200">
        <f>ROUND(I128*H128,2)</f>
        <v>0</v>
      </c>
      <c r="BL128" s="21" t="s">
        <v>209</v>
      </c>
      <c r="BM128" s="21" t="s">
        <v>1135</v>
      </c>
    </row>
    <row r="129" spans="2:47" s="1" customFormat="1" ht="27">
      <c r="B129" s="38"/>
      <c r="C129" s="60"/>
      <c r="D129" s="205" t="s">
        <v>276</v>
      </c>
      <c r="E129" s="60"/>
      <c r="F129" s="206" t="s">
        <v>1136</v>
      </c>
      <c r="G129" s="60"/>
      <c r="H129" s="60"/>
      <c r="I129" s="160"/>
      <c r="J129" s="60"/>
      <c r="K129" s="60"/>
      <c r="L129" s="58"/>
      <c r="M129" s="207"/>
      <c r="N129" s="39"/>
      <c r="O129" s="39"/>
      <c r="P129" s="39"/>
      <c r="Q129" s="39"/>
      <c r="R129" s="39"/>
      <c r="S129" s="39"/>
      <c r="T129" s="75"/>
      <c r="AT129" s="21" t="s">
        <v>276</v>
      </c>
      <c r="AU129" s="21" t="s">
        <v>85</v>
      </c>
    </row>
    <row r="130" spans="2:65" s="1" customFormat="1" ht="16.5" customHeight="1">
      <c r="B130" s="38"/>
      <c r="C130" s="220" t="s">
        <v>377</v>
      </c>
      <c r="D130" s="220" t="s">
        <v>577</v>
      </c>
      <c r="E130" s="221" t="s">
        <v>1137</v>
      </c>
      <c r="F130" s="222" t="s">
        <v>1138</v>
      </c>
      <c r="G130" s="223" t="s">
        <v>335</v>
      </c>
      <c r="H130" s="224">
        <v>9.605</v>
      </c>
      <c r="I130" s="225"/>
      <c r="J130" s="226">
        <f>ROUND(I130*H130,2)</f>
        <v>0</v>
      </c>
      <c r="K130" s="222" t="s">
        <v>21</v>
      </c>
      <c r="L130" s="227"/>
      <c r="M130" s="228" t="s">
        <v>21</v>
      </c>
      <c r="N130" s="229" t="s">
        <v>46</v>
      </c>
      <c r="O130" s="39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21" t="s">
        <v>404</v>
      </c>
      <c r="AT130" s="21" t="s">
        <v>577</v>
      </c>
      <c r="AU130" s="21" t="s">
        <v>85</v>
      </c>
      <c r="AY130" s="21" t="s">
        <v>139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1" t="s">
        <v>83</v>
      </c>
      <c r="BK130" s="200">
        <f>ROUND(I130*H130,2)</f>
        <v>0</v>
      </c>
      <c r="BL130" s="21" t="s">
        <v>209</v>
      </c>
      <c r="BM130" s="21" t="s">
        <v>1139</v>
      </c>
    </row>
    <row r="131" spans="2:47" s="1" customFormat="1" ht="40.5">
      <c r="B131" s="38"/>
      <c r="C131" s="60"/>
      <c r="D131" s="205" t="s">
        <v>276</v>
      </c>
      <c r="E131" s="60"/>
      <c r="F131" s="206" t="s">
        <v>1140</v>
      </c>
      <c r="G131" s="60"/>
      <c r="H131" s="60"/>
      <c r="I131" s="160"/>
      <c r="J131" s="60"/>
      <c r="K131" s="60"/>
      <c r="L131" s="58"/>
      <c r="M131" s="207"/>
      <c r="N131" s="39"/>
      <c r="O131" s="39"/>
      <c r="P131" s="39"/>
      <c r="Q131" s="39"/>
      <c r="R131" s="39"/>
      <c r="S131" s="39"/>
      <c r="T131" s="75"/>
      <c r="AT131" s="21" t="s">
        <v>276</v>
      </c>
      <c r="AU131" s="21" t="s">
        <v>85</v>
      </c>
    </row>
    <row r="132" spans="2:65" s="1" customFormat="1" ht="25.5" customHeight="1">
      <c r="B132" s="38"/>
      <c r="C132" s="189" t="s">
        <v>381</v>
      </c>
      <c r="D132" s="189" t="s">
        <v>142</v>
      </c>
      <c r="E132" s="190" t="s">
        <v>1133</v>
      </c>
      <c r="F132" s="191" t="s">
        <v>1134</v>
      </c>
      <c r="G132" s="192" t="s">
        <v>335</v>
      </c>
      <c r="H132" s="193">
        <v>2.195</v>
      </c>
      <c r="I132" s="194"/>
      <c r="J132" s="195">
        <f>ROUND(I132*H132,2)</f>
        <v>0</v>
      </c>
      <c r="K132" s="191" t="s">
        <v>190</v>
      </c>
      <c r="L132" s="58"/>
      <c r="M132" s="196" t="s">
        <v>21</v>
      </c>
      <c r="N132" s="197" t="s">
        <v>46</v>
      </c>
      <c r="O132" s="39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21" t="s">
        <v>209</v>
      </c>
      <c r="AT132" s="21" t="s">
        <v>142</v>
      </c>
      <c r="AU132" s="21" t="s">
        <v>85</v>
      </c>
      <c r="AY132" s="21" t="s">
        <v>139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1" t="s">
        <v>83</v>
      </c>
      <c r="BK132" s="200">
        <f>ROUND(I132*H132,2)</f>
        <v>0</v>
      </c>
      <c r="BL132" s="21" t="s">
        <v>209</v>
      </c>
      <c r="BM132" s="21" t="s">
        <v>1141</v>
      </c>
    </row>
    <row r="133" spans="2:47" s="1" customFormat="1" ht="27">
      <c r="B133" s="38"/>
      <c r="C133" s="60"/>
      <c r="D133" s="205" t="s">
        <v>276</v>
      </c>
      <c r="E133" s="60"/>
      <c r="F133" s="206" t="s">
        <v>1142</v>
      </c>
      <c r="G133" s="60"/>
      <c r="H133" s="60"/>
      <c r="I133" s="160"/>
      <c r="J133" s="60"/>
      <c r="K133" s="60"/>
      <c r="L133" s="58"/>
      <c r="M133" s="207"/>
      <c r="N133" s="39"/>
      <c r="O133" s="39"/>
      <c r="P133" s="39"/>
      <c r="Q133" s="39"/>
      <c r="R133" s="39"/>
      <c r="S133" s="39"/>
      <c r="T133" s="75"/>
      <c r="AT133" s="21" t="s">
        <v>276</v>
      </c>
      <c r="AU133" s="21" t="s">
        <v>85</v>
      </c>
    </row>
    <row r="134" spans="2:65" s="1" customFormat="1" ht="16.5" customHeight="1">
      <c r="B134" s="38"/>
      <c r="C134" s="220" t="s">
        <v>385</v>
      </c>
      <c r="D134" s="220" t="s">
        <v>577</v>
      </c>
      <c r="E134" s="221" t="s">
        <v>1143</v>
      </c>
      <c r="F134" s="222" t="s">
        <v>1144</v>
      </c>
      <c r="G134" s="223" t="s">
        <v>335</v>
      </c>
      <c r="H134" s="224">
        <v>2.195</v>
      </c>
      <c r="I134" s="225"/>
      <c r="J134" s="226">
        <f>ROUND(I134*H134,2)</f>
        <v>0</v>
      </c>
      <c r="K134" s="222" t="s">
        <v>21</v>
      </c>
      <c r="L134" s="227"/>
      <c r="M134" s="228" t="s">
        <v>21</v>
      </c>
      <c r="N134" s="229" t="s">
        <v>46</v>
      </c>
      <c r="O134" s="39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21" t="s">
        <v>404</v>
      </c>
      <c r="AT134" s="21" t="s">
        <v>577</v>
      </c>
      <c r="AU134" s="21" t="s">
        <v>85</v>
      </c>
      <c r="AY134" s="21" t="s">
        <v>139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1" t="s">
        <v>83</v>
      </c>
      <c r="BK134" s="200">
        <f>ROUND(I134*H134,2)</f>
        <v>0</v>
      </c>
      <c r="BL134" s="21" t="s">
        <v>209</v>
      </c>
      <c r="BM134" s="21" t="s">
        <v>1145</v>
      </c>
    </row>
    <row r="135" spans="2:47" s="1" customFormat="1" ht="40.5">
      <c r="B135" s="38"/>
      <c r="C135" s="60"/>
      <c r="D135" s="205" t="s">
        <v>276</v>
      </c>
      <c r="E135" s="60"/>
      <c r="F135" s="206" t="s">
        <v>1146</v>
      </c>
      <c r="G135" s="60"/>
      <c r="H135" s="60"/>
      <c r="I135" s="160"/>
      <c r="J135" s="60"/>
      <c r="K135" s="60"/>
      <c r="L135" s="58"/>
      <c r="M135" s="207"/>
      <c r="N135" s="39"/>
      <c r="O135" s="39"/>
      <c r="P135" s="39"/>
      <c r="Q135" s="39"/>
      <c r="R135" s="39"/>
      <c r="S135" s="39"/>
      <c r="T135" s="75"/>
      <c r="AT135" s="21" t="s">
        <v>276</v>
      </c>
      <c r="AU135" s="21" t="s">
        <v>85</v>
      </c>
    </row>
    <row r="136" spans="2:65" s="1" customFormat="1" ht="25.5" customHeight="1">
      <c r="B136" s="38"/>
      <c r="C136" s="189" t="s">
        <v>390</v>
      </c>
      <c r="D136" s="189" t="s">
        <v>142</v>
      </c>
      <c r="E136" s="190" t="s">
        <v>1133</v>
      </c>
      <c r="F136" s="191" t="s">
        <v>1134</v>
      </c>
      <c r="G136" s="192" t="s">
        <v>335</v>
      </c>
      <c r="H136" s="193">
        <v>3.385</v>
      </c>
      <c r="I136" s="194"/>
      <c r="J136" s="195">
        <f>ROUND(I136*H136,2)</f>
        <v>0</v>
      </c>
      <c r="K136" s="191" t="s">
        <v>190</v>
      </c>
      <c r="L136" s="58"/>
      <c r="M136" s="196" t="s">
        <v>21</v>
      </c>
      <c r="N136" s="197" t="s">
        <v>46</v>
      </c>
      <c r="O136" s="39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AR136" s="21" t="s">
        <v>209</v>
      </c>
      <c r="AT136" s="21" t="s">
        <v>142</v>
      </c>
      <c r="AU136" s="21" t="s">
        <v>85</v>
      </c>
      <c r="AY136" s="21" t="s">
        <v>139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1" t="s">
        <v>83</v>
      </c>
      <c r="BK136" s="200">
        <f>ROUND(I136*H136,2)</f>
        <v>0</v>
      </c>
      <c r="BL136" s="21" t="s">
        <v>209</v>
      </c>
      <c r="BM136" s="21" t="s">
        <v>1147</v>
      </c>
    </row>
    <row r="137" spans="2:47" s="1" customFormat="1" ht="27">
      <c r="B137" s="38"/>
      <c r="C137" s="60"/>
      <c r="D137" s="205" t="s">
        <v>276</v>
      </c>
      <c r="E137" s="60"/>
      <c r="F137" s="206" t="s">
        <v>1148</v>
      </c>
      <c r="G137" s="60"/>
      <c r="H137" s="60"/>
      <c r="I137" s="160"/>
      <c r="J137" s="60"/>
      <c r="K137" s="60"/>
      <c r="L137" s="58"/>
      <c r="M137" s="207"/>
      <c r="N137" s="39"/>
      <c r="O137" s="39"/>
      <c r="P137" s="39"/>
      <c r="Q137" s="39"/>
      <c r="R137" s="39"/>
      <c r="S137" s="39"/>
      <c r="T137" s="75"/>
      <c r="AT137" s="21" t="s">
        <v>276</v>
      </c>
      <c r="AU137" s="21" t="s">
        <v>85</v>
      </c>
    </row>
    <row r="138" spans="2:65" s="1" customFormat="1" ht="16.5" customHeight="1">
      <c r="B138" s="38"/>
      <c r="C138" s="220" t="s">
        <v>395</v>
      </c>
      <c r="D138" s="220" t="s">
        <v>577</v>
      </c>
      <c r="E138" s="221" t="s">
        <v>1149</v>
      </c>
      <c r="F138" s="222" t="s">
        <v>1150</v>
      </c>
      <c r="G138" s="223" t="s">
        <v>335</v>
      </c>
      <c r="H138" s="224">
        <v>3.385</v>
      </c>
      <c r="I138" s="225"/>
      <c r="J138" s="226">
        <f>ROUND(I138*H138,2)</f>
        <v>0</v>
      </c>
      <c r="K138" s="222" t="s">
        <v>21</v>
      </c>
      <c r="L138" s="227"/>
      <c r="M138" s="228" t="s">
        <v>21</v>
      </c>
      <c r="N138" s="229" t="s">
        <v>46</v>
      </c>
      <c r="O138" s="3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AR138" s="21" t="s">
        <v>404</v>
      </c>
      <c r="AT138" s="21" t="s">
        <v>577</v>
      </c>
      <c r="AU138" s="21" t="s">
        <v>85</v>
      </c>
      <c r="AY138" s="21" t="s">
        <v>139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1" t="s">
        <v>83</v>
      </c>
      <c r="BK138" s="200">
        <f>ROUND(I138*H138,2)</f>
        <v>0</v>
      </c>
      <c r="BL138" s="21" t="s">
        <v>209</v>
      </c>
      <c r="BM138" s="21" t="s">
        <v>1151</v>
      </c>
    </row>
    <row r="139" spans="2:47" s="1" customFormat="1" ht="40.5">
      <c r="B139" s="38"/>
      <c r="C139" s="60"/>
      <c r="D139" s="205" t="s">
        <v>276</v>
      </c>
      <c r="E139" s="60"/>
      <c r="F139" s="206" t="s">
        <v>1152</v>
      </c>
      <c r="G139" s="60"/>
      <c r="H139" s="60"/>
      <c r="I139" s="160"/>
      <c r="J139" s="60"/>
      <c r="K139" s="60"/>
      <c r="L139" s="58"/>
      <c r="M139" s="207"/>
      <c r="N139" s="39"/>
      <c r="O139" s="39"/>
      <c r="P139" s="39"/>
      <c r="Q139" s="39"/>
      <c r="R139" s="39"/>
      <c r="S139" s="39"/>
      <c r="T139" s="75"/>
      <c r="AT139" s="21" t="s">
        <v>276</v>
      </c>
      <c r="AU139" s="21" t="s">
        <v>85</v>
      </c>
    </row>
    <row r="140" spans="2:65" s="1" customFormat="1" ht="16.5" customHeight="1">
      <c r="B140" s="38"/>
      <c r="C140" s="189" t="s">
        <v>400</v>
      </c>
      <c r="D140" s="189" t="s">
        <v>142</v>
      </c>
      <c r="E140" s="190" t="s">
        <v>1153</v>
      </c>
      <c r="F140" s="191" t="s">
        <v>1154</v>
      </c>
      <c r="G140" s="192" t="s">
        <v>335</v>
      </c>
      <c r="H140" s="193">
        <v>4.92</v>
      </c>
      <c r="I140" s="194"/>
      <c r="J140" s="195">
        <f>ROUND(I140*H140,2)</f>
        <v>0</v>
      </c>
      <c r="K140" s="191" t="s">
        <v>190</v>
      </c>
      <c r="L140" s="58"/>
      <c r="M140" s="196" t="s">
        <v>21</v>
      </c>
      <c r="N140" s="197" t="s">
        <v>46</v>
      </c>
      <c r="O140" s="39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AR140" s="21" t="s">
        <v>209</v>
      </c>
      <c r="AT140" s="21" t="s">
        <v>142</v>
      </c>
      <c r="AU140" s="21" t="s">
        <v>85</v>
      </c>
      <c r="AY140" s="21" t="s">
        <v>139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1" t="s">
        <v>83</v>
      </c>
      <c r="BK140" s="200">
        <f>ROUND(I140*H140,2)</f>
        <v>0</v>
      </c>
      <c r="BL140" s="21" t="s">
        <v>209</v>
      </c>
      <c r="BM140" s="21" t="s">
        <v>1155</v>
      </c>
    </row>
    <row r="141" spans="2:47" s="1" customFormat="1" ht="27">
      <c r="B141" s="38"/>
      <c r="C141" s="60"/>
      <c r="D141" s="205" t="s">
        <v>276</v>
      </c>
      <c r="E141" s="60"/>
      <c r="F141" s="206" t="s">
        <v>1156</v>
      </c>
      <c r="G141" s="60"/>
      <c r="H141" s="60"/>
      <c r="I141" s="160"/>
      <c r="J141" s="60"/>
      <c r="K141" s="60"/>
      <c r="L141" s="58"/>
      <c r="M141" s="207"/>
      <c r="N141" s="39"/>
      <c r="O141" s="39"/>
      <c r="P141" s="39"/>
      <c r="Q141" s="39"/>
      <c r="R141" s="39"/>
      <c r="S141" s="39"/>
      <c r="T141" s="75"/>
      <c r="AT141" s="21" t="s">
        <v>276</v>
      </c>
      <c r="AU141" s="21" t="s">
        <v>85</v>
      </c>
    </row>
    <row r="142" spans="2:65" s="1" customFormat="1" ht="16.5" customHeight="1">
      <c r="B142" s="38"/>
      <c r="C142" s="220" t="s">
        <v>404</v>
      </c>
      <c r="D142" s="220" t="s">
        <v>577</v>
      </c>
      <c r="E142" s="221" t="s">
        <v>1157</v>
      </c>
      <c r="F142" s="222" t="s">
        <v>1158</v>
      </c>
      <c r="G142" s="223" t="s">
        <v>335</v>
      </c>
      <c r="H142" s="224">
        <v>2.195</v>
      </c>
      <c r="I142" s="225"/>
      <c r="J142" s="226">
        <f>ROUND(I142*H142,2)</f>
        <v>0</v>
      </c>
      <c r="K142" s="222" t="s">
        <v>21</v>
      </c>
      <c r="L142" s="227"/>
      <c r="M142" s="228" t="s">
        <v>21</v>
      </c>
      <c r="N142" s="229" t="s">
        <v>46</v>
      </c>
      <c r="O142" s="39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AR142" s="21" t="s">
        <v>404</v>
      </c>
      <c r="AT142" s="21" t="s">
        <v>577</v>
      </c>
      <c r="AU142" s="21" t="s">
        <v>85</v>
      </c>
      <c r="AY142" s="21" t="s">
        <v>139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21" t="s">
        <v>83</v>
      </c>
      <c r="BK142" s="200">
        <f>ROUND(I142*H142,2)</f>
        <v>0</v>
      </c>
      <c r="BL142" s="21" t="s">
        <v>209</v>
      </c>
      <c r="BM142" s="21" t="s">
        <v>1159</v>
      </c>
    </row>
    <row r="143" spans="2:47" s="1" customFormat="1" ht="40.5">
      <c r="B143" s="38"/>
      <c r="C143" s="60"/>
      <c r="D143" s="205" t="s">
        <v>276</v>
      </c>
      <c r="E143" s="60"/>
      <c r="F143" s="206" t="s">
        <v>1160</v>
      </c>
      <c r="G143" s="60"/>
      <c r="H143" s="60"/>
      <c r="I143" s="160"/>
      <c r="J143" s="60"/>
      <c r="K143" s="60"/>
      <c r="L143" s="58"/>
      <c r="M143" s="207"/>
      <c r="N143" s="39"/>
      <c r="O143" s="39"/>
      <c r="P143" s="39"/>
      <c r="Q143" s="39"/>
      <c r="R143" s="39"/>
      <c r="S143" s="39"/>
      <c r="T143" s="75"/>
      <c r="AT143" s="21" t="s">
        <v>276</v>
      </c>
      <c r="AU143" s="21" t="s">
        <v>85</v>
      </c>
    </row>
    <row r="144" spans="2:65" s="1" customFormat="1" ht="25.5" customHeight="1">
      <c r="B144" s="38"/>
      <c r="C144" s="189" t="s">
        <v>410</v>
      </c>
      <c r="D144" s="189" t="s">
        <v>142</v>
      </c>
      <c r="E144" s="190" t="s">
        <v>1161</v>
      </c>
      <c r="F144" s="191" t="s">
        <v>1162</v>
      </c>
      <c r="G144" s="192" t="s">
        <v>335</v>
      </c>
      <c r="H144" s="193">
        <v>7.95</v>
      </c>
      <c r="I144" s="194"/>
      <c r="J144" s="195">
        <f>ROUND(I144*H144,2)</f>
        <v>0</v>
      </c>
      <c r="K144" s="191" t="s">
        <v>190</v>
      </c>
      <c r="L144" s="58"/>
      <c r="M144" s="196" t="s">
        <v>21</v>
      </c>
      <c r="N144" s="197" t="s">
        <v>46</v>
      </c>
      <c r="O144" s="39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AR144" s="21" t="s">
        <v>209</v>
      </c>
      <c r="AT144" s="21" t="s">
        <v>142</v>
      </c>
      <c r="AU144" s="21" t="s">
        <v>85</v>
      </c>
      <c r="AY144" s="21" t="s">
        <v>139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21" t="s">
        <v>83</v>
      </c>
      <c r="BK144" s="200">
        <f>ROUND(I144*H144,2)</f>
        <v>0</v>
      </c>
      <c r="BL144" s="21" t="s">
        <v>209</v>
      </c>
      <c r="BM144" s="21" t="s">
        <v>1163</v>
      </c>
    </row>
    <row r="145" spans="2:47" s="1" customFormat="1" ht="27">
      <c r="B145" s="38"/>
      <c r="C145" s="60"/>
      <c r="D145" s="205" t="s">
        <v>276</v>
      </c>
      <c r="E145" s="60"/>
      <c r="F145" s="206" t="s">
        <v>1164</v>
      </c>
      <c r="G145" s="60"/>
      <c r="H145" s="60"/>
      <c r="I145" s="160"/>
      <c r="J145" s="60"/>
      <c r="K145" s="60"/>
      <c r="L145" s="58"/>
      <c r="M145" s="207"/>
      <c r="N145" s="39"/>
      <c r="O145" s="39"/>
      <c r="P145" s="39"/>
      <c r="Q145" s="39"/>
      <c r="R145" s="39"/>
      <c r="S145" s="39"/>
      <c r="T145" s="75"/>
      <c r="AT145" s="21" t="s">
        <v>276</v>
      </c>
      <c r="AU145" s="21" t="s">
        <v>85</v>
      </c>
    </row>
    <row r="146" spans="2:65" s="1" customFormat="1" ht="16.5" customHeight="1">
      <c r="B146" s="38"/>
      <c r="C146" s="220" t="s">
        <v>415</v>
      </c>
      <c r="D146" s="220" t="s">
        <v>577</v>
      </c>
      <c r="E146" s="221" t="s">
        <v>1165</v>
      </c>
      <c r="F146" s="222" t="s">
        <v>1166</v>
      </c>
      <c r="G146" s="223" t="s">
        <v>335</v>
      </c>
      <c r="H146" s="224">
        <v>7.95</v>
      </c>
      <c r="I146" s="225"/>
      <c r="J146" s="226">
        <f>ROUND(I146*H146,2)</f>
        <v>0</v>
      </c>
      <c r="K146" s="222" t="s">
        <v>21</v>
      </c>
      <c r="L146" s="227"/>
      <c r="M146" s="228" t="s">
        <v>21</v>
      </c>
      <c r="N146" s="229" t="s">
        <v>46</v>
      </c>
      <c r="O146" s="39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AR146" s="21" t="s">
        <v>404</v>
      </c>
      <c r="AT146" s="21" t="s">
        <v>577</v>
      </c>
      <c r="AU146" s="21" t="s">
        <v>85</v>
      </c>
      <c r="AY146" s="21" t="s">
        <v>139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21" t="s">
        <v>83</v>
      </c>
      <c r="BK146" s="200">
        <f>ROUND(I146*H146,2)</f>
        <v>0</v>
      </c>
      <c r="BL146" s="21" t="s">
        <v>209</v>
      </c>
      <c r="BM146" s="21" t="s">
        <v>1167</v>
      </c>
    </row>
    <row r="147" spans="2:47" s="1" customFormat="1" ht="40.5">
      <c r="B147" s="38"/>
      <c r="C147" s="60"/>
      <c r="D147" s="205" t="s">
        <v>276</v>
      </c>
      <c r="E147" s="60"/>
      <c r="F147" s="206" t="s">
        <v>1168</v>
      </c>
      <c r="G147" s="60"/>
      <c r="H147" s="60"/>
      <c r="I147" s="160"/>
      <c r="J147" s="60"/>
      <c r="K147" s="60"/>
      <c r="L147" s="58"/>
      <c r="M147" s="207"/>
      <c r="N147" s="39"/>
      <c r="O147" s="39"/>
      <c r="P147" s="39"/>
      <c r="Q147" s="39"/>
      <c r="R147" s="39"/>
      <c r="S147" s="39"/>
      <c r="T147" s="75"/>
      <c r="AT147" s="21" t="s">
        <v>276</v>
      </c>
      <c r="AU147" s="21" t="s">
        <v>85</v>
      </c>
    </row>
    <row r="148" spans="2:65" s="1" customFormat="1" ht="25.5" customHeight="1">
      <c r="B148" s="38"/>
      <c r="C148" s="189" t="s">
        <v>420</v>
      </c>
      <c r="D148" s="189" t="s">
        <v>142</v>
      </c>
      <c r="E148" s="190" t="s">
        <v>1161</v>
      </c>
      <c r="F148" s="191" t="s">
        <v>1162</v>
      </c>
      <c r="G148" s="192" t="s">
        <v>335</v>
      </c>
      <c r="H148" s="193">
        <v>4.585</v>
      </c>
      <c r="I148" s="194"/>
      <c r="J148" s="195">
        <f>ROUND(I148*H148,2)</f>
        <v>0</v>
      </c>
      <c r="K148" s="191" t="s">
        <v>190</v>
      </c>
      <c r="L148" s="58"/>
      <c r="M148" s="196" t="s">
        <v>21</v>
      </c>
      <c r="N148" s="197" t="s">
        <v>46</v>
      </c>
      <c r="O148" s="3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AR148" s="21" t="s">
        <v>209</v>
      </c>
      <c r="AT148" s="21" t="s">
        <v>142</v>
      </c>
      <c r="AU148" s="21" t="s">
        <v>85</v>
      </c>
      <c r="AY148" s="21" t="s">
        <v>139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21" t="s">
        <v>83</v>
      </c>
      <c r="BK148" s="200">
        <f>ROUND(I148*H148,2)</f>
        <v>0</v>
      </c>
      <c r="BL148" s="21" t="s">
        <v>209</v>
      </c>
      <c r="BM148" s="21" t="s">
        <v>1169</v>
      </c>
    </row>
    <row r="149" spans="2:47" s="1" customFormat="1" ht="27">
      <c r="B149" s="38"/>
      <c r="C149" s="60"/>
      <c r="D149" s="205" t="s">
        <v>276</v>
      </c>
      <c r="E149" s="60"/>
      <c r="F149" s="206" t="s">
        <v>1156</v>
      </c>
      <c r="G149" s="60"/>
      <c r="H149" s="60"/>
      <c r="I149" s="160"/>
      <c r="J149" s="60"/>
      <c r="K149" s="60"/>
      <c r="L149" s="58"/>
      <c r="M149" s="207"/>
      <c r="N149" s="39"/>
      <c r="O149" s="39"/>
      <c r="P149" s="39"/>
      <c r="Q149" s="39"/>
      <c r="R149" s="39"/>
      <c r="S149" s="39"/>
      <c r="T149" s="75"/>
      <c r="AT149" s="21" t="s">
        <v>276</v>
      </c>
      <c r="AU149" s="21" t="s">
        <v>85</v>
      </c>
    </row>
    <row r="150" spans="2:65" s="1" customFormat="1" ht="16.5" customHeight="1">
      <c r="B150" s="38"/>
      <c r="C150" s="220" t="s">
        <v>427</v>
      </c>
      <c r="D150" s="220" t="s">
        <v>577</v>
      </c>
      <c r="E150" s="221" t="s">
        <v>1170</v>
      </c>
      <c r="F150" s="222" t="s">
        <v>1171</v>
      </c>
      <c r="G150" s="223" t="s">
        <v>335</v>
      </c>
      <c r="H150" s="224">
        <v>4.585</v>
      </c>
      <c r="I150" s="225"/>
      <c r="J150" s="226">
        <f>ROUND(I150*H150,2)</f>
        <v>0</v>
      </c>
      <c r="K150" s="222" t="s">
        <v>21</v>
      </c>
      <c r="L150" s="227"/>
      <c r="M150" s="228" t="s">
        <v>21</v>
      </c>
      <c r="N150" s="229" t="s">
        <v>46</v>
      </c>
      <c r="O150" s="39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AR150" s="21" t="s">
        <v>404</v>
      </c>
      <c r="AT150" s="21" t="s">
        <v>577</v>
      </c>
      <c r="AU150" s="21" t="s">
        <v>85</v>
      </c>
      <c r="AY150" s="21" t="s">
        <v>139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21" t="s">
        <v>83</v>
      </c>
      <c r="BK150" s="200">
        <f>ROUND(I150*H150,2)</f>
        <v>0</v>
      </c>
      <c r="BL150" s="21" t="s">
        <v>209</v>
      </c>
      <c r="BM150" s="21" t="s">
        <v>1172</v>
      </c>
    </row>
    <row r="151" spans="2:47" s="1" customFormat="1" ht="40.5">
      <c r="B151" s="38"/>
      <c r="C151" s="60"/>
      <c r="D151" s="205" t="s">
        <v>276</v>
      </c>
      <c r="E151" s="60"/>
      <c r="F151" s="206" t="s">
        <v>1160</v>
      </c>
      <c r="G151" s="60"/>
      <c r="H151" s="60"/>
      <c r="I151" s="160"/>
      <c r="J151" s="60"/>
      <c r="K151" s="60"/>
      <c r="L151" s="58"/>
      <c r="M151" s="207"/>
      <c r="N151" s="39"/>
      <c r="O151" s="39"/>
      <c r="P151" s="39"/>
      <c r="Q151" s="39"/>
      <c r="R151" s="39"/>
      <c r="S151" s="39"/>
      <c r="T151" s="75"/>
      <c r="AT151" s="21" t="s">
        <v>276</v>
      </c>
      <c r="AU151" s="21" t="s">
        <v>85</v>
      </c>
    </row>
    <row r="152" spans="2:65" s="1" customFormat="1" ht="16.5" customHeight="1">
      <c r="B152" s="38"/>
      <c r="C152" s="189" t="s">
        <v>431</v>
      </c>
      <c r="D152" s="189" t="s">
        <v>142</v>
      </c>
      <c r="E152" s="190" t="s">
        <v>1173</v>
      </c>
      <c r="F152" s="191" t="s">
        <v>1174</v>
      </c>
      <c r="G152" s="192" t="s">
        <v>266</v>
      </c>
      <c r="H152" s="193">
        <v>1.5</v>
      </c>
      <c r="I152" s="194"/>
      <c r="J152" s="195">
        <f>ROUND(I152*H152,2)</f>
        <v>0</v>
      </c>
      <c r="K152" s="191" t="s">
        <v>190</v>
      </c>
      <c r="L152" s="58"/>
      <c r="M152" s="196" t="s">
        <v>21</v>
      </c>
      <c r="N152" s="197" t="s">
        <v>46</v>
      </c>
      <c r="O152" s="3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AR152" s="21" t="s">
        <v>209</v>
      </c>
      <c r="AT152" s="21" t="s">
        <v>142</v>
      </c>
      <c r="AU152" s="21" t="s">
        <v>85</v>
      </c>
      <c r="AY152" s="21" t="s">
        <v>139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1" t="s">
        <v>83</v>
      </c>
      <c r="BK152" s="200">
        <f>ROUND(I152*H152,2)</f>
        <v>0</v>
      </c>
      <c r="BL152" s="21" t="s">
        <v>209</v>
      </c>
      <c r="BM152" s="21" t="s">
        <v>1175</v>
      </c>
    </row>
    <row r="153" spans="2:47" s="1" customFormat="1" ht="27">
      <c r="B153" s="38"/>
      <c r="C153" s="60"/>
      <c r="D153" s="205" t="s">
        <v>276</v>
      </c>
      <c r="E153" s="60"/>
      <c r="F153" s="206" t="s">
        <v>1176</v>
      </c>
      <c r="G153" s="60"/>
      <c r="H153" s="60"/>
      <c r="I153" s="160"/>
      <c r="J153" s="60"/>
      <c r="K153" s="60"/>
      <c r="L153" s="58"/>
      <c r="M153" s="207"/>
      <c r="N153" s="39"/>
      <c r="O153" s="39"/>
      <c r="P153" s="39"/>
      <c r="Q153" s="39"/>
      <c r="R153" s="39"/>
      <c r="S153" s="39"/>
      <c r="T153" s="75"/>
      <c r="AT153" s="21" t="s">
        <v>276</v>
      </c>
      <c r="AU153" s="21" t="s">
        <v>85</v>
      </c>
    </row>
    <row r="154" spans="2:65" s="1" customFormat="1" ht="16.5" customHeight="1">
      <c r="B154" s="38"/>
      <c r="C154" s="220" t="s">
        <v>435</v>
      </c>
      <c r="D154" s="220" t="s">
        <v>577</v>
      </c>
      <c r="E154" s="221" t="s">
        <v>1177</v>
      </c>
      <c r="F154" s="222" t="s">
        <v>1178</v>
      </c>
      <c r="G154" s="223" t="s">
        <v>266</v>
      </c>
      <c r="H154" s="224">
        <v>1.5</v>
      </c>
      <c r="I154" s="225"/>
      <c r="J154" s="226">
        <f>ROUND(I154*H154,2)</f>
        <v>0</v>
      </c>
      <c r="K154" s="222" t="s">
        <v>21</v>
      </c>
      <c r="L154" s="227"/>
      <c r="M154" s="228" t="s">
        <v>21</v>
      </c>
      <c r="N154" s="229" t="s">
        <v>46</v>
      </c>
      <c r="O154" s="3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AR154" s="21" t="s">
        <v>404</v>
      </c>
      <c r="AT154" s="21" t="s">
        <v>577</v>
      </c>
      <c r="AU154" s="21" t="s">
        <v>85</v>
      </c>
      <c r="AY154" s="21" t="s">
        <v>139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21" t="s">
        <v>83</v>
      </c>
      <c r="BK154" s="200">
        <f>ROUND(I154*H154,2)</f>
        <v>0</v>
      </c>
      <c r="BL154" s="21" t="s">
        <v>209</v>
      </c>
      <c r="BM154" s="21" t="s">
        <v>1179</v>
      </c>
    </row>
    <row r="155" spans="2:47" s="1" customFormat="1" ht="27">
      <c r="B155" s="38"/>
      <c r="C155" s="60"/>
      <c r="D155" s="205" t="s">
        <v>276</v>
      </c>
      <c r="E155" s="60"/>
      <c r="F155" s="206" t="s">
        <v>1180</v>
      </c>
      <c r="G155" s="60"/>
      <c r="H155" s="60"/>
      <c r="I155" s="160"/>
      <c r="J155" s="60"/>
      <c r="K155" s="60"/>
      <c r="L155" s="58"/>
      <c r="M155" s="207"/>
      <c r="N155" s="39"/>
      <c r="O155" s="39"/>
      <c r="P155" s="39"/>
      <c r="Q155" s="39"/>
      <c r="R155" s="39"/>
      <c r="S155" s="39"/>
      <c r="T155" s="75"/>
      <c r="AT155" s="21" t="s">
        <v>276</v>
      </c>
      <c r="AU155" s="21" t="s">
        <v>85</v>
      </c>
    </row>
    <row r="156" spans="2:65" s="1" customFormat="1" ht="16.5" customHeight="1">
      <c r="B156" s="38"/>
      <c r="C156" s="189" t="s">
        <v>441</v>
      </c>
      <c r="D156" s="189" t="s">
        <v>142</v>
      </c>
      <c r="E156" s="190" t="s">
        <v>1181</v>
      </c>
      <c r="F156" s="191" t="s">
        <v>1182</v>
      </c>
      <c r="G156" s="192" t="s">
        <v>335</v>
      </c>
      <c r="H156" s="193">
        <v>5</v>
      </c>
      <c r="I156" s="194"/>
      <c r="J156" s="195">
        <f>ROUND(I156*H156,2)</f>
        <v>0</v>
      </c>
      <c r="K156" s="191" t="s">
        <v>190</v>
      </c>
      <c r="L156" s="58"/>
      <c r="M156" s="196" t="s">
        <v>21</v>
      </c>
      <c r="N156" s="197" t="s">
        <v>46</v>
      </c>
      <c r="O156" s="39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AR156" s="21" t="s">
        <v>209</v>
      </c>
      <c r="AT156" s="21" t="s">
        <v>142</v>
      </c>
      <c r="AU156" s="21" t="s">
        <v>85</v>
      </c>
      <c r="AY156" s="21" t="s">
        <v>139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21" t="s">
        <v>83</v>
      </c>
      <c r="BK156" s="200">
        <f>ROUND(I156*H156,2)</f>
        <v>0</v>
      </c>
      <c r="BL156" s="21" t="s">
        <v>209</v>
      </c>
      <c r="BM156" s="21" t="s">
        <v>1183</v>
      </c>
    </row>
    <row r="157" spans="2:47" s="1" customFormat="1" ht="27">
      <c r="B157" s="38"/>
      <c r="C157" s="60"/>
      <c r="D157" s="205" t="s">
        <v>276</v>
      </c>
      <c r="E157" s="60"/>
      <c r="F157" s="206" t="s">
        <v>1176</v>
      </c>
      <c r="G157" s="60"/>
      <c r="H157" s="60"/>
      <c r="I157" s="160"/>
      <c r="J157" s="60"/>
      <c r="K157" s="60"/>
      <c r="L157" s="58"/>
      <c r="M157" s="207"/>
      <c r="N157" s="39"/>
      <c r="O157" s="39"/>
      <c r="P157" s="39"/>
      <c r="Q157" s="39"/>
      <c r="R157" s="39"/>
      <c r="S157" s="39"/>
      <c r="T157" s="75"/>
      <c r="AT157" s="21" t="s">
        <v>276</v>
      </c>
      <c r="AU157" s="21" t="s">
        <v>85</v>
      </c>
    </row>
    <row r="158" spans="2:65" s="1" customFormat="1" ht="16.5" customHeight="1">
      <c r="B158" s="38"/>
      <c r="C158" s="220" t="s">
        <v>445</v>
      </c>
      <c r="D158" s="220" t="s">
        <v>577</v>
      </c>
      <c r="E158" s="221" t="s">
        <v>1184</v>
      </c>
      <c r="F158" s="222" t="s">
        <v>1185</v>
      </c>
      <c r="G158" s="223" t="s">
        <v>335</v>
      </c>
      <c r="H158" s="224">
        <v>5</v>
      </c>
      <c r="I158" s="225"/>
      <c r="J158" s="226">
        <f>ROUND(I158*H158,2)</f>
        <v>0</v>
      </c>
      <c r="K158" s="222" t="s">
        <v>21</v>
      </c>
      <c r="L158" s="227"/>
      <c r="M158" s="228" t="s">
        <v>21</v>
      </c>
      <c r="N158" s="229" t="s">
        <v>46</v>
      </c>
      <c r="O158" s="39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AR158" s="21" t="s">
        <v>404</v>
      </c>
      <c r="AT158" s="21" t="s">
        <v>577</v>
      </c>
      <c r="AU158" s="21" t="s">
        <v>85</v>
      </c>
      <c r="AY158" s="21" t="s">
        <v>139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21" t="s">
        <v>83</v>
      </c>
      <c r="BK158" s="200">
        <f>ROUND(I158*H158,2)</f>
        <v>0</v>
      </c>
      <c r="BL158" s="21" t="s">
        <v>209</v>
      </c>
      <c r="BM158" s="21" t="s">
        <v>1186</v>
      </c>
    </row>
    <row r="159" spans="2:47" s="1" customFormat="1" ht="27">
      <c r="B159" s="38"/>
      <c r="C159" s="60"/>
      <c r="D159" s="205" t="s">
        <v>276</v>
      </c>
      <c r="E159" s="60"/>
      <c r="F159" s="206" t="s">
        <v>1180</v>
      </c>
      <c r="G159" s="60"/>
      <c r="H159" s="60"/>
      <c r="I159" s="160"/>
      <c r="J159" s="60"/>
      <c r="K159" s="60"/>
      <c r="L159" s="58"/>
      <c r="M159" s="207"/>
      <c r="N159" s="39"/>
      <c r="O159" s="39"/>
      <c r="P159" s="39"/>
      <c r="Q159" s="39"/>
      <c r="R159" s="39"/>
      <c r="S159" s="39"/>
      <c r="T159" s="75"/>
      <c r="AT159" s="21" t="s">
        <v>276</v>
      </c>
      <c r="AU159" s="21" t="s">
        <v>85</v>
      </c>
    </row>
    <row r="160" spans="2:65" s="1" customFormat="1" ht="16.5" customHeight="1">
      <c r="B160" s="38"/>
      <c r="C160" s="189" t="s">
        <v>449</v>
      </c>
      <c r="D160" s="189" t="s">
        <v>142</v>
      </c>
      <c r="E160" s="190" t="s">
        <v>1187</v>
      </c>
      <c r="F160" s="191" t="s">
        <v>1188</v>
      </c>
      <c r="G160" s="192" t="s">
        <v>493</v>
      </c>
      <c r="H160" s="193">
        <v>7.2</v>
      </c>
      <c r="I160" s="194"/>
      <c r="J160" s="195">
        <f>ROUND(I160*H160,2)</f>
        <v>0</v>
      </c>
      <c r="K160" s="191" t="s">
        <v>190</v>
      </c>
      <c r="L160" s="58"/>
      <c r="M160" s="196" t="s">
        <v>21</v>
      </c>
      <c r="N160" s="197" t="s">
        <v>46</v>
      </c>
      <c r="O160" s="39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AR160" s="21" t="s">
        <v>209</v>
      </c>
      <c r="AT160" s="21" t="s">
        <v>142</v>
      </c>
      <c r="AU160" s="21" t="s">
        <v>85</v>
      </c>
      <c r="AY160" s="21" t="s">
        <v>139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1" t="s">
        <v>83</v>
      </c>
      <c r="BK160" s="200">
        <f>ROUND(I160*H160,2)</f>
        <v>0</v>
      </c>
      <c r="BL160" s="21" t="s">
        <v>209</v>
      </c>
      <c r="BM160" s="21" t="s">
        <v>1189</v>
      </c>
    </row>
    <row r="161" spans="2:47" s="1" customFormat="1" ht="40.5">
      <c r="B161" s="38"/>
      <c r="C161" s="60"/>
      <c r="D161" s="205" t="s">
        <v>276</v>
      </c>
      <c r="E161" s="60"/>
      <c r="F161" s="206" t="s">
        <v>1190</v>
      </c>
      <c r="G161" s="60"/>
      <c r="H161" s="60"/>
      <c r="I161" s="160"/>
      <c r="J161" s="60"/>
      <c r="K161" s="60"/>
      <c r="L161" s="58"/>
      <c r="M161" s="207"/>
      <c r="N161" s="39"/>
      <c r="O161" s="39"/>
      <c r="P161" s="39"/>
      <c r="Q161" s="39"/>
      <c r="R161" s="39"/>
      <c r="S161" s="39"/>
      <c r="T161" s="75"/>
      <c r="AT161" s="21" t="s">
        <v>276</v>
      </c>
      <c r="AU161" s="21" t="s">
        <v>85</v>
      </c>
    </row>
    <row r="162" spans="2:65" s="1" customFormat="1" ht="16.5" customHeight="1">
      <c r="B162" s="38"/>
      <c r="C162" s="220" t="s">
        <v>453</v>
      </c>
      <c r="D162" s="220" t="s">
        <v>577</v>
      </c>
      <c r="E162" s="221" t="s">
        <v>1191</v>
      </c>
      <c r="F162" s="222" t="s">
        <v>1192</v>
      </c>
      <c r="G162" s="223" t="s">
        <v>328</v>
      </c>
      <c r="H162" s="224">
        <v>12</v>
      </c>
      <c r="I162" s="225"/>
      <c r="J162" s="226">
        <f>ROUND(I162*H162,2)</f>
        <v>0</v>
      </c>
      <c r="K162" s="222" t="s">
        <v>21</v>
      </c>
      <c r="L162" s="227"/>
      <c r="M162" s="228" t="s">
        <v>21</v>
      </c>
      <c r="N162" s="229" t="s">
        <v>46</v>
      </c>
      <c r="O162" s="39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AR162" s="21" t="s">
        <v>404</v>
      </c>
      <c r="AT162" s="21" t="s">
        <v>577</v>
      </c>
      <c r="AU162" s="21" t="s">
        <v>85</v>
      </c>
      <c r="AY162" s="21" t="s">
        <v>139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1" t="s">
        <v>83</v>
      </c>
      <c r="BK162" s="200">
        <f>ROUND(I162*H162,2)</f>
        <v>0</v>
      </c>
      <c r="BL162" s="21" t="s">
        <v>209</v>
      </c>
      <c r="BM162" s="21" t="s">
        <v>1193</v>
      </c>
    </row>
    <row r="163" spans="2:47" s="1" customFormat="1" ht="40.5">
      <c r="B163" s="38"/>
      <c r="C163" s="60"/>
      <c r="D163" s="205" t="s">
        <v>276</v>
      </c>
      <c r="E163" s="60"/>
      <c r="F163" s="206" t="s">
        <v>1194</v>
      </c>
      <c r="G163" s="60"/>
      <c r="H163" s="60"/>
      <c r="I163" s="160"/>
      <c r="J163" s="60"/>
      <c r="K163" s="60"/>
      <c r="L163" s="58"/>
      <c r="M163" s="207"/>
      <c r="N163" s="39"/>
      <c r="O163" s="39"/>
      <c r="P163" s="39"/>
      <c r="Q163" s="39"/>
      <c r="R163" s="39"/>
      <c r="S163" s="39"/>
      <c r="T163" s="75"/>
      <c r="AT163" s="21" t="s">
        <v>276</v>
      </c>
      <c r="AU163" s="21" t="s">
        <v>85</v>
      </c>
    </row>
    <row r="164" spans="2:65" s="1" customFormat="1" ht="16.5" customHeight="1">
      <c r="B164" s="38"/>
      <c r="C164" s="189" t="s">
        <v>457</v>
      </c>
      <c r="D164" s="189" t="s">
        <v>142</v>
      </c>
      <c r="E164" s="190" t="s">
        <v>1195</v>
      </c>
      <c r="F164" s="191" t="s">
        <v>1196</v>
      </c>
      <c r="G164" s="192" t="s">
        <v>1197</v>
      </c>
      <c r="H164" s="230"/>
      <c r="I164" s="194"/>
      <c r="J164" s="195">
        <f>ROUND(I164*H164,2)</f>
        <v>0</v>
      </c>
      <c r="K164" s="191" t="s">
        <v>190</v>
      </c>
      <c r="L164" s="58"/>
      <c r="M164" s="196" t="s">
        <v>21</v>
      </c>
      <c r="N164" s="201" t="s">
        <v>46</v>
      </c>
      <c r="O164" s="202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AR164" s="21" t="s">
        <v>209</v>
      </c>
      <c r="AT164" s="21" t="s">
        <v>142</v>
      </c>
      <c r="AU164" s="21" t="s">
        <v>85</v>
      </c>
      <c r="AY164" s="21" t="s">
        <v>139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1" t="s">
        <v>83</v>
      </c>
      <c r="BK164" s="200">
        <f>ROUND(I164*H164,2)</f>
        <v>0</v>
      </c>
      <c r="BL164" s="21" t="s">
        <v>209</v>
      </c>
      <c r="BM164" s="21" t="s">
        <v>1198</v>
      </c>
    </row>
    <row r="165" spans="2:12" s="1" customFormat="1" ht="6.95" customHeight="1">
      <c r="B165" s="53"/>
      <c r="C165" s="54"/>
      <c r="D165" s="54"/>
      <c r="E165" s="54"/>
      <c r="F165" s="54"/>
      <c r="G165" s="54"/>
      <c r="H165" s="54"/>
      <c r="I165" s="136"/>
      <c r="J165" s="54"/>
      <c r="K165" s="54"/>
      <c r="L165" s="58"/>
    </row>
  </sheetData>
  <sheetProtection algorithmName="SHA-512" hashValue="W3pJueRku7BnAydrSSO0G64stvjH+3qMimyiqGTSa5QHfWe3tHAUQnYrgbtxLx2aw4nbpWl+wRY0eIVX2i47lA==" saltValue="udJKkWdTbF0EXgzAbd+OMhCyFt5JuvS5kwXxYRnG5OvsjG95vvmJYDIbBBJ/DOjVMBCunL2t8dLjsH2OGFGpIA==" spinCount="100000" sheet="1" objects="1" scenarios="1" formatColumns="0" formatRows="0" autoFilter="0"/>
  <autoFilter ref="C81:K164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102</v>
      </c>
      <c r="G1" s="355" t="s">
        <v>103</v>
      </c>
      <c r="H1" s="355"/>
      <c r="I1" s="112"/>
      <c r="J1" s="111" t="s">
        <v>104</v>
      </c>
      <c r="K1" s="110" t="s">
        <v>105</v>
      </c>
      <c r="L1" s="111" t="s">
        <v>106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101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85</v>
      </c>
    </row>
    <row r="4" spans="2:46" ht="36.95" customHeight="1">
      <c r="B4" s="25"/>
      <c r="C4" s="26"/>
      <c r="D4" s="27" t="s">
        <v>107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7" t="str">
        <f>'Rekapitulace stavby'!K6</f>
        <v>Městský fotbalový stadion Turnov - stavební úpravy šatnového objektu</v>
      </c>
      <c r="F7" s="348"/>
      <c r="G7" s="348"/>
      <c r="H7" s="348"/>
      <c r="I7" s="114"/>
      <c r="J7" s="26"/>
      <c r="K7" s="28"/>
    </row>
    <row r="8" spans="2:11" s="1" customFormat="1" ht="13.5">
      <c r="B8" s="38"/>
      <c r="C8" s="39"/>
      <c r="D8" s="34" t="s">
        <v>108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9" t="s">
        <v>1199</v>
      </c>
      <c r="F9" s="350"/>
      <c r="G9" s="350"/>
      <c r="H9" s="35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23. 5. 2017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32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33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35</v>
      </c>
      <c r="E20" s="39"/>
      <c r="F20" s="39"/>
      <c r="G20" s="39"/>
      <c r="H20" s="39"/>
      <c r="I20" s="116" t="s">
        <v>28</v>
      </c>
      <c r="J20" s="32" t="s">
        <v>36</v>
      </c>
      <c r="K20" s="42"/>
    </row>
    <row r="21" spans="2:11" s="1" customFormat="1" ht="18" customHeight="1">
      <c r="B21" s="38"/>
      <c r="C21" s="39"/>
      <c r="D21" s="39"/>
      <c r="E21" s="32" t="s">
        <v>37</v>
      </c>
      <c r="F21" s="39"/>
      <c r="G21" s="39"/>
      <c r="H21" s="39"/>
      <c r="I21" s="116" t="s">
        <v>31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39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6" t="s">
        <v>21</v>
      </c>
      <c r="F24" s="316"/>
      <c r="G24" s="316"/>
      <c r="H24" s="316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41</v>
      </c>
      <c r="E27" s="39"/>
      <c r="F27" s="39"/>
      <c r="G27" s="39"/>
      <c r="H27" s="39"/>
      <c r="I27" s="115"/>
      <c r="J27" s="125">
        <f>ROUND(J82,2)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6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7">
        <f>ROUND(SUM(BE82:BE183),2)</f>
        <v>0</v>
      </c>
      <c r="G30" s="39"/>
      <c r="H30" s="39"/>
      <c r="I30" s="128">
        <v>0.21</v>
      </c>
      <c r="J30" s="127">
        <f>ROUND(ROUND((SUM(BE82:BE183)),2)*I30,2)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7">
        <f>ROUND(SUM(BF82:BF183),2)</f>
        <v>0</v>
      </c>
      <c r="G31" s="39"/>
      <c r="H31" s="39"/>
      <c r="I31" s="128">
        <v>0.15</v>
      </c>
      <c r="J31" s="127">
        <f>ROUND(ROUND((SUM(BF82:BF183)),2)*I31,2)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48</v>
      </c>
      <c r="F32" s="127">
        <f>ROUND(SUM(BG82:BG183),2)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49</v>
      </c>
      <c r="F33" s="127">
        <f>ROUND(SUM(BH82:BH183),2)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50</v>
      </c>
      <c r="F34" s="127">
        <f>ROUND(SUM(BI82:BI183),2)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51</v>
      </c>
      <c r="E36" s="76"/>
      <c r="F36" s="76"/>
      <c r="G36" s="131" t="s">
        <v>52</v>
      </c>
      <c r="H36" s="132" t="s">
        <v>53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7" t="str">
        <f>E7</f>
        <v>Městský fotbalový stadion Turnov - stavební úpravy šatnového objektu</v>
      </c>
      <c r="F45" s="348"/>
      <c r="G45" s="348"/>
      <c r="H45" s="348"/>
      <c r="I45" s="115"/>
      <c r="J45" s="39"/>
      <c r="K45" s="42"/>
    </row>
    <row r="46" spans="2:11" s="1" customFormat="1" ht="14.45" customHeight="1">
      <c r="B46" s="38"/>
      <c r="C46" s="34" t="s">
        <v>108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49" t="str">
        <f>E9</f>
        <v>06 - Elektro - silnoproud</v>
      </c>
      <c r="F47" s="350"/>
      <c r="G47" s="350"/>
      <c r="H47" s="35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parc. č. 1839/5, 1839/12 k.ú. Turnov</v>
      </c>
      <c r="G49" s="39"/>
      <c r="H49" s="39"/>
      <c r="I49" s="116" t="s">
        <v>25</v>
      </c>
      <c r="J49" s="117" t="str">
        <f>IF(J12="","",J12)</f>
        <v>23. 5. 2017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Městská sportovní Turnov s.r.o., J. Palacha 804</v>
      </c>
      <c r="G51" s="39"/>
      <c r="H51" s="39"/>
      <c r="I51" s="116" t="s">
        <v>35</v>
      </c>
      <c r="J51" s="316" t="str">
        <f>E21</f>
        <v>B.B.D. s.r.o., Rokycanova 30, Praha 3</v>
      </c>
      <c r="K51" s="42"/>
    </row>
    <row r="52" spans="2:11" s="1" customFormat="1" ht="14.45" customHeight="1">
      <c r="B52" s="38"/>
      <c r="C52" s="34" t="s">
        <v>33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J82</f>
        <v>0</v>
      </c>
      <c r="K56" s="42"/>
      <c r="AU56" s="21" t="s">
        <v>115</v>
      </c>
    </row>
    <row r="57" spans="2:11" s="7" customFormat="1" ht="24.95" customHeight="1">
      <c r="B57" s="146"/>
      <c r="C57" s="147"/>
      <c r="D57" s="148" t="s">
        <v>1200</v>
      </c>
      <c r="E57" s="149"/>
      <c r="F57" s="149"/>
      <c r="G57" s="149"/>
      <c r="H57" s="149"/>
      <c r="I57" s="150"/>
      <c r="J57" s="151">
        <f>J83</f>
        <v>0</v>
      </c>
      <c r="K57" s="152"/>
    </row>
    <row r="58" spans="2:11" s="7" customFormat="1" ht="24.95" customHeight="1">
      <c r="B58" s="146"/>
      <c r="C58" s="147"/>
      <c r="D58" s="148" t="s">
        <v>1201</v>
      </c>
      <c r="E58" s="149"/>
      <c r="F58" s="149"/>
      <c r="G58" s="149"/>
      <c r="H58" s="149"/>
      <c r="I58" s="150"/>
      <c r="J58" s="151">
        <f>J96</f>
        <v>0</v>
      </c>
      <c r="K58" s="152"/>
    </row>
    <row r="59" spans="2:11" s="7" customFormat="1" ht="24.95" customHeight="1">
      <c r="B59" s="146"/>
      <c r="C59" s="147"/>
      <c r="D59" s="148" t="s">
        <v>1202</v>
      </c>
      <c r="E59" s="149"/>
      <c r="F59" s="149"/>
      <c r="G59" s="149"/>
      <c r="H59" s="149"/>
      <c r="I59" s="150"/>
      <c r="J59" s="151">
        <f>J131</f>
        <v>0</v>
      </c>
      <c r="K59" s="152"/>
    </row>
    <row r="60" spans="2:11" s="7" customFormat="1" ht="24.95" customHeight="1">
      <c r="B60" s="146"/>
      <c r="C60" s="147"/>
      <c r="D60" s="148" t="s">
        <v>1203</v>
      </c>
      <c r="E60" s="149"/>
      <c r="F60" s="149"/>
      <c r="G60" s="149"/>
      <c r="H60" s="149"/>
      <c r="I60" s="150"/>
      <c r="J60" s="151">
        <f>J141</f>
        <v>0</v>
      </c>
      <c r="K60" s="152"/>
    </row>
    <row r="61" spans="2:11" s="7" customFormat="1" ht="24.95" customHeight="1">
      <c r="B61" s="146"/>
      <c r="C61" s="147"/>
      <c r="D61" s="148" t="s">
        <v>1204</v>
      </c>
      <c r="E61" s="149"/>
      <c r="F61" s="149"/>
      <c r="G61" s="149"/>
      <c r="H61" s="149"/>
      <c r="I61" s="150"/>
      <c r="J61" s="151">
        <f>J164</f>
        <v>0</v>
      </c>
      <c r="K61" s="152"/>
    </row>
    <row r="62" spans="2:11" s="7" customFormat="1" ht="24.95" customHeight="1">
      <c r="B62" s="146"/>
      <c r="C62" s="147"/>
      <c r="D62" s="148" t="s">
        <v>1205</v>
      </c>
      <c r="E62" s="149"/>
      <c r="F62" s="149"/>
      <c r="G62" s="149"/>
      <c r="H62" s="149"/>
      <c r="I62" s="150"/>
      <c r="J62" s="151">
        <f>J178</f>
        <v>0</v>
      </c>
      <c r="K62" s="152"/>
    </row>
    <row r="63" spans="2:11" s="1" customFormat="1" ht="21.75" customHeight="1">
      <c r="B63" s="38"/>
      <c r="C63" s="39"/>
      <c r="D63" s="39"/>
      <c r="E63" s="39"/>
      <c r="F63" s="39"/>
      <c r="G63" s="39"/>
      <c r="H63" s="39"/>
      <c r="I63" s="115"/>
      <c r="J63" s="39"/>
      <c r="K63" s="42"/>
    </row>
    <row r="64" spans="2:11" s="1" customFormat="1" ht="6.95" customHeight="1">
      <c r="B64" s="53"/>
      <c r="C64" s="54"/>
      <c r="D64" s="54"/>
      <c r="E64" s="54"/>
      <c r="F64" s="54"/>
      <c r="G64" s="54"/>
      <c r="H64" s="54"/>
      <c r="I64" s="136"/>
      <c r="J64" s="54"/>
      <c r="K64" s="5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7"/>
      <c r="L68" s="58"/>
    </row>
    <row r="69" spans="2:12" s="1" customFormat="1" ht="36.95" customHeight="1">
      <c r="B69" s="38"/>
      <c r="C69" s="59" t="s">
        <v>123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6.95" customHeight="1">
      <c r="B70" s="38"/>
      <c r="C70" s="60"/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5" customHeight="1">
      <c r="B71" s="38"/>
      <c r="C71" s="62" t="s">
        <v>18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6.5" customHeight="1">
      <c r="B72" s="38"/>
      <c r="C72" s="60"/>
      <c r="D72" s="60"/>
      <c r="E72" s="352" t="str">
        <f>E7</f>
        <v>Městský fotbalový stadion Turnov - stavební úpravy šatnového objektu</v>
      </c>
      <c r="F72" s="353"/>
      <c r="G72" s="353"/>
      <c r="H72" s="353"/>
      <c r="I72" s="160"/>
      <c r="J72" s="60"/>
      <c r="K72" s="60"/>
      <c r="L72" s="58"/>
    </row>
    <row r="73" spans="2:12" s="1" customFormat="1" ht="14.45" customHeight="1">
      <c r="B73" s="38"/>
      <c r="C73" s="62" t="s">
        <v>108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7.25" customHeight="1">
      <c r="B74" s="38"/>
      <c r="C74" s="60"/>
      <c r="D74" s="60"/>
      <c r="E74" s="327" t="str">
        <f>E9</f>
        <v>06 - Elektro - silnoproud</v>
      </c>
      <c r="F74" s="354"/>
      <c r="G74" s="354"/>
      <c r="H74" s="354"/>
      <c r="I74" s="160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8" customHeight="1">
      <c r="B76" s="38"/>
      <c r="C76" s="62" t="s">
        <v>23</v>
      </c>
      <c r="D76" s="60"/>
      <c r="E76" s="60"/>
      <c r="F76" s="161" t="str">
        <f>F12</f>
        <v>parc. č. 1839/5, 1839/12 k.ú. Turnov</v>
      </c>
      <c r="G76" s="60"/>
      <c r="H76" s="60"/>
      <c r="I76" s="162" t="s">
        <v>25</v>
      </c>
      <c r="J76" s="70" t="str">
        <f>IF(J12="","",J12)</f>
        <v>23. 5. 2017</v>
      </c>
      <c r="K76" s="60"/>
      <c r="L76" s="58"/>
    </row>
    <row r="77" spans="2:12" s="1" customFormat="1" ht="6.9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13.5">
      <c r="B78" s="38"/>
      <c r="C78" s="62" t="s">
        <v>27</v>
      </c>
      <c r="D78" s="60"/>
      <c r="E78" s="60"/>
      <c r="F78" s="161" t="str">
        <f>E15</f>
        <v>Městská sportovní Turnov s.r.o., J. Palacha 804</v>
      </c>
      <c r="G78" s="60"/>
      <c r="H78" s="60"/>
      <c r="I78" s="162" t="s">
        <v>35</v>
      </c>
      <c r="J78" s="161" t="str">
        <f>E21</f>
        <v>B.B.D. s.r.o., Rokycanova 30, Praha 3</v>
      </c>
      <c r="K78" s="60"/>
      <c r="L78" s="58"/>
    </row>
    <row r="79" spans="2:12" s="1" customFormat="1" ht="14.45" customHeight="1">
      <c r="B79" s="38"/>
      <c r="C79" s="62" t="s">
        <v>33</v>
      </c>
      <c r="D79" s="60"/>
      <c r="E79" s="60"/>
      <c r="F79" s="161" t="str">
        <f>IF(E18="","",E18)</f>
        <v/>
      </c>
      <c r="G79" s="60"/>
      <c r="H79" s="60"/>
      <c r="I79" s="160"/>
      <c r="J79" s="60"/>
      <c r="K79" s="60"/>
      <c r="L79" s="58"/>
    </row>
    <row r="80" spans="2:12" s="1" customFormat="1" ht="10.3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20" s="9" customFormat="1" ht="29.25" customHeight="1">
      <c r="B81" s="163"/>
      <c r="C81" s="164" t="s">
        <v>124</v>
      </c>
      <c r="D81" s="165" t="s">
        <v>60</v>
      </c>
      <c r="E81" s="165" t="s">
        <v>56</v>
      </c>
      <c r="F81" s="165" t="s">
        <v>125</v>
      </c>
      <c r="G81" s="165" t="s">
        <v>126</v>
      </c>
      <c r="H81" s="165" t="s">
        <v>127</v>
      </c>
      <c r="I81" s="166" t="s">
        <v>128</v>
      </c>
      <c r="J81" s="165" t="s">
        <v>113</v>
      </c>
      <c r="K81" s="167" t="s">
        <v>129</v>
      </c>
      <c r="L81" s="168"/>
      <c r="M81" s="78" t="s">
        <v>130</v>
      </c>
      <c r="N81" s="79" t="s">
        <v>45</v>
      </c>
      <c r="O81" s="79" t="s">
        <v>131</v>
      </c>
      <c r="P81" s="79" t="s">
        <v>132</v>
      </c>
      <c r="Q81" s="79" t="s">
        <v>133</v>
      </c>
      <c r="R81" s="79" t="s">
        <v>134</v>
      </c>
      <c r="S81" s="79" t="s">
        <v>135</v>
      </c>
      <c r="T81" s="80" t="s">
        <v>136</v>
      </c>
    </row>
    <row r="82" spans="2:63" s="1" customFormat="1" ht="29.25" customHeight="1">
      <c r="B82" s="38"/>
      <c r="C82" s="84" t="s">
        <v>114</v>
      </c>
      <c r="D82" s="60"/>
      <c r="E82" s="60"/>
      <c r="F82" s="60"/>
      <c r="G82" s="60"/>
      <c r="H82" s="60"/>
      <c r="I82" s="160"/>
      <c r="J82" s="169">
        <f>BK82</f>
        <v>0</v>
      </c>
      <c r="K82" s="60"/>
      <c r="L82" s="58"/>
      <c r="M82" s="81"/>
      <c r="N82" s="82"/>
      <c r="O82" s="82"/>
      <c r="P82" s="170">
        <f>P83+P96+P131+P141+P164+P178</f>
        <v>0</v>
      </c>
      <c r="Q82" s="82"/>
      <c r="R82" s="170">
        <f>R83+R96+R131+R141+R164+R178</f>
        <v>0</v>
      </c>
      <c r="S82" s="82"/>
      <c r="T82" s="171">
        <f>T83+T96+T131+T141+T164+T178</f>
        <v>0</v>
      </c>
      <c r="AT82" s="21" t="s">
        <v>74</v>
      </c>
      <c r="AU82" s="21" t="s">
        <v>115</v>
      </c>
      <c r="BK82" s="172">
        <f>BK83+BK96+BK131+BK141+BK164+BK178</f>
        <v>0</v>
      </c>
    </row>
    <row r="83" spans="2:63" s="10" customFormat="1" ht="37.35" customHeight="1">
      <c r="B83" s="173"/>
      <c r="C83" s="174"/>
      <c r="D83" s="175" t="s">
        <v>74</v>
      </c>
      <c r="E83" s="176" t="s">
        <v>1206</v>
      </c>
      <c r="F83" s="176" t="s">
        <v>1207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SUM(P84:P95)</f>
        <v>0</v>
      </c>
      <c r="Q83" s="181"/>
      <c r="R83" s="182">
        <f>SUM(R84:R95)</f>
        <v>0</v>
      </c>
      <c r="S83" s="181"/>
      <c r="T83" s="183">
        <f>SUM(T84:T95)</f>
        <v>0</v>
      </c>
      <c r="AR83" s="184" t="s">
        <v>85</v>
      </c>
      <c r="AT83" s="185" t="s">
        <v>74</v>
      </c>
      <c r="AU83" s="185" t="s">
        <v>75</v>
      </c>
      <c r="AY83" s="184" t="s">
        <v>139</v>
      </c>
      <c r="BK83" s="186">
        <f>SUM(BK84:BK95)</f>
        <v>0</v>
      </c>
    </row>
    <row r="84" spans="2:65" s="1" customFormat="1" ht="16.5" customHeight="1">
      <c r="B84" s="38"/>
      <c r="C84" s="189" t="s">
        <v>83</v>
      </c>
      <c r="D84" s="189" t="s">
        <v>142</v>
      </c>
      <c r="E84" s="190" t="s">
        <v>1208</v>
      </c>
      <c r="F84" s="191" t="s">
        <v>1209</v>
      </c>
      <c r="G84" s="192" t="s">
        <v>1210</v>
      </c>
      <c r="H84" s="193">
        <v>1</v>
      </c>
      <c r="I84" s="194"/>
      <c r="J84" s="195">
        <f>ROUND(I84*H84,2)</f>
        <v>0</v>
      </c>
      <c r="K84" s="191" t="s">
        <v>21</v>
      </c>
      <c r="L84" s="58"/>
      <c r="M84" s="196" t="s">
        <v>21</v>
      </c>
      <c r="N84" s="197" t="s">
        <v>46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209</v>
      </c>
      <c r="AT84" s="21" t="s">
        <v>142</v>
      </c>
      <c r="AU84" s="21" t="s">
        <v>83</v>
      </c>
      <c r="AY84" s="21" t="s">
        <v>139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83</v>
      </c>
      <c r="BK84" s="200">
        <f>ROUND(I84*H84,2)</f>
        <v>0</v>
      </c>
      <c r="BL84" s="21" t="s">
        <v>209</v>
      </c>
      <c r="BM84" s="21" t="s">
        <v>85</v>
      </c>
    </row>
    <row r="85" spans="2:47" s="1" customFormat="1" ht="54">
      <c r="B85" s="38"/>
      <c r="C85" s="60"/>
      <c r="D85" s="205" t="s">
        <v>276</v>
      </c>
      <c r="E85" s="60"/>
      <c r="F85" s="206" t="s">
        <v>1211</v>
      </c>
      <c r="G85" s="60"/>
      <c r="H85" s="60"/>
      <c r="I85" s="160"/>
      <c r="J85" s="60"/>
      <c r="K85" s="60"/>
      <c r="L85" s="58"/>
      <c r="M85" s="207"/>
      <c r="N85" s="39"/>
      <c r="O85" s="39"/>
      <c r="P85" s="39"/>
      <c r="Q85" s="39"/>
      <c r="R85" s="39"/>
      <c r="S85" s="39"/>
      <c r="T85" s="75"/>
      <c r="AT85" s="21" t="s">
        <v>276</v>
      </c>
      <c r="AU85" s="21" t="s">
        <v>83</v>
      </c>
    </row>
    <row r="86" spans="2:65" s="1" customFormat="1" ht="16.5" customHeight="1">
      <c r="B86" s="38"/>
      <c r="C86" s="189" t="s">
        <v>85</v>
      </c>
      <c r="D86" s="189" t="s">
        <v>142</v>
      </c>
      <c r="E86" s="190" t="s">
        <v>1212</v>
      </c>
      <c r="F86" s="191" t="s">
        <v>1213</v>
      </c>
      <c r="G86" s="192" t="s">
        <v>1210</v>
      </c>
      <c r="H86" s="193">
        <v>1</v>
      </c>
      <c r="I86" s="194"/>
      <c r="J86" s="195">
        <f>ROUND(I86*H86,2)</f>
        <v>0</v>
      </c>
      <c r="K86" s="191" t="s">
        <v>21</v>
      </c>
      <c r="L86" s="58"/>
      <c r="M86" s="196" t="s">
        <v>21</v>
      </c>
      <c r="N86" s="197" t="s">
        <v>46</v>
      </c>
      <c r="O86" s="39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21" t="s">
        <v>209</v>
      </c>
      <c r="AT86" s="21" t="s">
        <v>142</v>
      </c>
      <c r="AU86" s="21" t="s">
        <v>83</v>
      </c>
      <c r="AY86" s="21" t="s">
        <v>139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83</v>
      </c>
      <c r="BK86" s="200">
        <f>ROUND(I86*H86,2)</f>
        <v>0</v>
      </c>
      <c r="BL86" s="21" t="s">
        <v>209</v>
      </c>
      <c r="BM86" s="21" t="s">
        <v>158</v>
      </c>
    </row>
    <row r="87" spans="2:47" s="1" customFormat="1" ht="67.5">
      <c r="B87" s="38"/>
      <c r="C87" s="60"/>
      <c r="D87" s="205" t="s">
        <v>276</v>
      </c>
      <c r="E87" s="60"/>
      <c r="F87" s="206" t="s">
        <v>1214</v>
      </c>
      <c r="G87" s="60"/>
      <c r="H87" s="60"/>
      <c r="I87" s="160"/>
      <c r="J87" s="60"/>
      <c r="K87" s="60"/>
      <c r="L87" s="58"/>
      <c r="M87" s="207"/>
      <c r="N87" s="39"/>
      <c r="O87" s="39"/>
      <c r="P87" s="39"/>
      <c r="Q87" s="39"/>
      <c r="R87" s="39"/>
      <c r="S87" s="39"/>
      <c r="T87" s="75"/>
      <c r="AT87" s="21" t="s">
        <v>276</v>
      </c>
      <c r="AU87" s="21" t="s">
        <v>83</v>
      </c>
    </row>
    <row r="88" spans="2:65" s="1" customFormat="1" ht="16.5" customHeight="1">
      <c r="B88" s="38"/>
      <c r="C88" s="189" t="s">
        <v>154</v>
      </c>
      <c r="D88" s="189" t="s">
        <v>142</v>
      </c>
      <c r="E88" s="190" t="s">
        <v>1215</v>
      </c>
      <c r="F88" s="191" t="s">
        <v>1209</v>
      </c>
      <c r="G88" s="192" t="s">
        <v>1210</v>
      </c>
      <c r="H88" s="193">
        <v>3</v>
      </c>
      <c r="I88" s="194"/>
      <c r="J88" s="195">
        <f>ROUND(I88*H88,2)</f>
        <v>0</v>
      </c>
      <c r="K88" s="191" t="s">
        <v>21</v>
      </c>
      <c r="L88" s="58"/>
      <c r="M88" s="196" t="s">
        <v>21</v>
      </c>
      <c r="N88" s="197" t="s">
        <v>46</v>
      </c>
      <c r="O88" s="39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21" t="s">
        <v>209</v>
      </c>
      <c r="AT88" s="21" t="s">
        <v>142</v>
      </c>
      <c r="AU88" s="21" t="s">
        <v>83</v>
      </c>
      <c r="AY88" s="21" t="s">
        <v>139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83</v>
      </c>
      <c r="BK88" s="200">
        <f>ROUND(I88*H88,2)</f>
        <v>0</v>
      </c>
      <c r="BL88" s="21" t="s">
        <v>209</v>
      </c>
      <c r="BM88" s="21" t="s">
        <v>165</v>
      </c>
    </row>
    <row r="89" spans="2:47" s="1" customFormat="1" ht="54">
      <c r="B89" s="38"/>
      <c r="C89" s="60"/>
      <c r="D89" s="205" t="s">
        <v>276</v>
      </c>
      <c r="E89" s="60"/>
      <c r="F89" s="206" t="s">
        <v>1216</v>
      </c>
      <c r="G89" s="60"/>
      <c r="H89" s="60"/>
      <c r="I89" s="160"/>
      <c r="J89" s="60"/>
      <c r="K89" s="60"/>
      <c r="L89" s="58"/>
      <c r="M89" s="207"/>
      <c r="N89" s="39"/>
      <c r="O89" s="39"/>
      <c r="P89" s="39"/>
      <c r="Q89" s="39"/>
      <c r="R89" s="39"/>
      <c r="S89" s="39"/>
      <c r="T89" s="75"/>
      <c r="AT89" s="21" t="s">
        <v>276</v>
      </c>
      <c r="AU89" s="21" t="s">
        <v>83</v>
      </c>
    </row>
    <row r="90" spans="2:65" s="1" customFormat="1" ht="16.5" customHeight="1">
      <c r="B90" s="38"/>
      <c r="C90" s="189" t="s">
        <v>158</v>
      </c>
      <c r="D90" s="189" t="s">
        <v>142</v>
      </c>
      <c r="E90" s="190" t="s">
        <v>1217</v>
      </c>
      <c r="F90" s="191" t="s">
        <v>1209</v>
      </c>
      <c r="G90" s="192" t="s">
        <v>1210</v>
      </c>
      <c r="H90" s="193">
        <v>3</v>
      </c>
      <c r="I90" s="194"/>
      <c r="J90" s="195">
        <f>ROUND(I90*H90,2)</f>
        <v>0</v>
      </c>
      <c r="K90" s="191" t="s">
        <v>21</v>
      </c>
      <c r="L90" s="58"/>
      <c r="M90" s="196" t="s">
        <v>21</v>
      </c>
      <c r="N90" s="197" t="s">
        <v>46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209</v>
      </c>
      <c r="AT90" s="21" t="s">
        <v>142</v>
      </c>
      <c r="AU90" s="21" t="s">
        <v>83</v>
      </c>
      <c r="AY90" s="21" t="s">
        <v>139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83</v>
      </c>
      <c r="BK90" s="200">
        <f>ROUND(I90*H90,2)</f>
        <v>0</v>
      </c>
      <c r="BL90" s="21" t="s">
        <v>209</v>
      </c>
      <c r="BM90" s="21" t="s">
        <v>173</v>
      </c>
    </row>
    <row r="91" spans="2:47" s="1" customFormat="1" ht="54">
      <c r="B91" s="38"/>
      <c r="C91" s="60"/>
      <c r="D91" s="205" t="s">
        <v>276</v>
      </c>
      <c r="E91" s="60"/>
      <c r="F91" s="206" t="s">
        <v>1218</v>
      </c>
      <c r="G91" s="60"/>
      <c r="H91" s="60"/>
      <c r="I91" s="160"/>
      <c r="J91" s="60"/>
      <c r="K91" s="60"/>
      <c r="L91" s="58"/>
      <c r="M91" s="207"/>
      <c r="N91" s="39"/>
      <c r="O91" s="39"/>
      <c r="P91" s="39"/>
      <c r="Q91" s="39"/>
      <c r="R91" s="39"/>
      <c r="S91" s="39"/>
      <c r="T91" s="75"/>
      <c r="AT91" s="21" t="s">
        <v>276</v>
      </c>
      <c r="AU91" s="21" t="s">
        <v>83</v>
      </c>
    </row>
    <row r="92" spans="2:65" s="1" customFormat="1" ht="51" customHeight="1">
      <c r="B92" s="38"/>
      <c r="C92" s="189" t="s">
        <v>138</v>
      </c>
      <c r="D92" s="189" t="s">
        <v>142</v>
      </c>
      <c r="E92" s="190" t="s">
        <v>1219</v>
      </c>
      <c r="F92" s="191" t="s">
        <v>1220</v>
      </c>
      <c r="G92" s="192" t="s">
        <v>1210</v>
      </c>
      <c r="H92" s="193">
        <v>1</v>
      </c>
      <c r="I92" s="194"/>
      <c r="J92" s="195">
        <f>ROUND(I92*H92,2)</f>
        <v>0</v>
      </c>
      <c r="K92" s="191" t="s">
        <v>21</v>
      </c>
      <c r="L92" s="58"/>
      <c r="M92" s="196" t="s">
        <v>21</v>
      </c>
      <c r="N92" s="197" t="s">
        <v>46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1" t="s">
        <v>209</v>
      </c>
      <c r="AT92" s="21" t="s">
        <v>142</v>
      </c>
      <c r="AU92" s="21" t="s">
        <v>83</v>
      </c>
      <c r="AY92" s="21" t="s">
        <v>139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83</v>
      </c>
      <c r="BK92" s="200">
        <f>ROUND(I92*H92,2)</f>
        <v>0</v>
      </c>
      <c r="BL92" s="21" t="s">
        <v>209</v>
      </c>
      <c r="BM92" s="21" t="s">
        <v>183</v>
      </c>
    </row>
    <row r="93" spans="2:65" s="1" customFormat="1" ht="51" customHeight="1">
      <c r="B93" s="38"/>
      <c r="C93" s="189" t="s">
        <v>165</v>
      </c>
      <c r="D93" s="189" t="s">
        <v>142</v>
      </c>
      <c r="E93" s="190" t="s">
        <v>1221</v>
      </c>
      <c r="F93" s="191" t="s">
        <v>1222</v>
      </c>
      <c r="G93" s="192" t="s">
        <v>1210</v>
      </c>
      <c r="H93" s="193">
        <v>1</v>
      </c>
      <c r="I93" s="194"/>
      <c r="J93" s="195">
        <f>ROUND(I93*H93,2)</f>
        <v>0</v>
      </c>
      <c r="K93" s="191" t="s">
        <v>21</v>
      </c>
      <c r="L93" s="58"/>
      <c r="M93" s="196" t="s">
        <v>21</v>
      </c>
      <c r="N93" s="197" t="s">
        <v>46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209</v>
      </c>
      <c r="AT93" s="21" t="s">
        <v>142</v>
      </c>
      <c r="AU93" s="21" t="s">
        <v>83</v>
      </c>
      <c r="AY93" s="21" t="s">
        <v>139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83</v>
      </c>
      <c r="BK93" s="200">
        <f>ROUND(I93*H93,2)</f>
        <v>0</v>
      </c>
      <c r="BL93" s="21" t="s">
        <v>209</v>
      </c>
      <c r="BM93" s="21" t="s">
        <v>192</v>
      </c>
    </row>
    <row r="94" spans="2:65" s="1" customFormat="1" ht="16.5" customHeight="1">
      <c r="B94" s="38"/>
      <c r="C94" s="189" t="s">
        <v>169</v>
      </c>
      <c r="D94" s="189" t="s">
        <v>142</v>
      </c>
      <c r="E94" s="190" t="s">
        <v>1223</v>
      </c>
      <c r="F94" s="191" t="s">
        <v>1224</v>
      </c>
      <c r="G94" s="192" t="s">
        <v>1197</v>
      </c>
      <c r="H94" s="230"/>
      <c r="I94" s="194"/>
      <c r="J94" s="195">
        <f>ROUND(I94*H94,2)</f>
        <v>0</v>
      </c>
      <c r="K94" s="191" t="s">
        <v>21</v>
      </c>
      <c r="L94" s="58"/>
      <c r="M94" s="196" t="s">
        <v>21</v>
      </c>
      <c r="N94" s="197" t="s">
        <v>46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209</v>
      </c>
      <c r="AT94" s="21" t="s">
        <v>142</v>
      </c>
      <c r="AU94" s="21" t="s">
        <v>83</v>
      </c>
      <c r="AY94" s="21" t="s">
        <v>139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83</v>
      </c>
      <c r="BK94" s="200">
        <f>ROUND(I94*H94,2)</f>
        <v>0</v>
      </c>
      <c r="BL94" s="21" t="s">
        <v>209</v>
      </c>
      <c r="BM94" s="21" t="s">
        <v>200</v>
      </c>
    </row>
    <row r="95" spans="2:65" s="1" customFormat="1" ht="16.5" customHeight="1">
      <c r="B95" s="38"/>
      <c r="C95" s="189" t="s">
        <v>173</v>
      </c>
      <c r="D95" s="189" t="s">
        <v>142</v>
      </c>
      <c r="E95" s="190" t="s">
        <v>1225</v>
      </c>
      <c r="F95" s="191" t="s">
        <v>1226</v>
      </c>
      <c r="G95" s="192" t="s">
        <v>1197</v>
      </c>
      <c r="H95" s="230"/>
      <c r="I95" s="194"/>
      <c r="J95" s="195">
        <f>ROUND(I95*H95,2)</f>
        <v>0</v>
      </c>
      <c r="K95" s="191" t="s">
        <v>21</v>
      </c>
      <c r="L95" s="58"/>
      <c r="M95" s="196" t="s">
        <v>21</v>
      </c>
      <c r="N95" s="197" t="s">
        <v>46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209</v>
      </c>
      <c r="AT95" s="21" t="s">
        <v>142</v>
      </c>
      <c r="AU95" s="21" t="s">
        <v>83</v>
      </c>
      <c r="AY95" s="21" t="s">
        <v>139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83</v>
      </c>
      <c r="BK95" s="200">
        <f>ROUND(I95*H95,2)</f>
        <v>0</v>
      </c>
      <c r="BL95" s="21" t="s">
        <v>209</v>
      </c>
      <c r="BM95" s="21" t="s">
        <v>209</v>
      </c>
    </row>
    <row r="96" spans="2:63" s="10" customFormat="1" ht="37.35" customHeight="1">
      <c r="B96" s="173"/>
      <c r="C96" s="174"/>
      <c r="D96" s="175" t="s">
        <v>74</v>
      </c>
      <c r="E96" s="176" t="s">
        <v>1227</v>
      </c>
      <c r="F96" s="176" t="s">
        <v>1228</v>
      </c>
      <c r="G96" s="174"/>
      <c r="H96" s="174"/>
      <c r="I96" s="177"/>
      <c r="J96" s="178">
        <f>BK96</f>
        <v>0</v>
      </c>
      <c r="K96" s="174"/>
      <c r="L96" s="179"/>
      <c r="M96" s="180"/>
      <c r="N96" s="181"/>
      <c r="O96" s="181"/>
      <c r="P96" s="182">
        <f>SUM(P97:P130)</f>
        <v>0</v>
      </c>
      <c r="Q96" s="181"/>
      <c r="R96" s="182">
        <f>SUM(R97:R130)</f>
        <v>0</v>
      </c>
      <c r="S96" s="181"/>
      <c r="T96" s="183">
        <f>SUM(T97:T130)</f>
        <v>0</v>
      </c>
      <c r="AR96" s="184" t="s">
        <v>85</v>
      </c>
      <c r="AT96" s="185" t="s">
        <v>74</v>
      </c>
      <c r="AU96" s="185" t="s">
        <v>75</v>
      </c>
      <c r="AY96" s="184" t="s">
        <v>139</v>
      </c>
      <c r="BK96" s="186">
        <f>SUM(BK97:BK130)</f>
        <v>0</v>
      </c>
    </row>
    <row r="97" spans="2:65" s="1" customFormat="1" ht="16.5" customHeight="1">
      <c r="B97" s="38"/>
      <c r="C97" s="189" t="s">
        <v>177</v>
      </c>
      <c r="D97" s="189" t="s">
        <v>142</v>
      </c>
      <c r="E97" s="190" t="s">
        <v>83</v>
      </c>
      <c r="F97" s="191" t="s">
        <v>1229</v>
      </c>
      <c r="G97" s="192" t="s">
        <v>1210</v>
      </c>
      <c r="H97" s="193">
        <v>2</v>
      </c>
      <c r="I97" s="194"/>
      <c r="J97" s="195">
        <f aca="true" t="shared" si="0" ref="J97:J130">ROUND(I97*H97,2)</f>
        <v>0</v>
      </c>
      <c r="K97" s="191" t="s">
        <v>21</v>
      </c>
      <c r="L97" s="58"/>
      <c r="M97" s="196" t="s">
        <v>21</v>
      </c>
      <c r="N97" s="197" t="s">
        <v>46</v>
      </c>
      <c r="O97" s="39"/>
      <c r="P97" s="198">
        <f aca="true" t="shared" si="1" ref="P97:P130">O97*H97</f>
        <v>0</v>
      </c>
      <c r="Q97" s="198">
        <v>0</v>
      </c>
      <c r="R97" s="198">
        <f aca="true" t="shared" si="2" ref="R97:R130">Q97*H97</f>
        <v>0</v>
      </c>
      <c r="S97" s="198">
        <v>0</v>
      </c>
      <c r="T97" s="199">
        <f aca="true" t="shared" si="3" ref="T97:T130">S97*H97</f>
        <v>0</v>
      </c>
      <c r="AR97" s="21" t="s">
        <v>209</v>
      </c>
      <c r="AT97" s="21" t="s">
        <v>142</v>
      </c>
      <c r="AU97" s="21" t="s">
        <v>83</v>
      </c>
      <c r="AY97" s="21" t="s">
        <v>139</v>
      </c>
      <c r="BE97" s="200">
        <f aca="true" t="shared" si="4" ref="BE97:BE130">IF(N97="základní",J97,0)</f>
        <v>0</v>
      </c>
      <c r="BF97" s="200">
        <f aca="true" t="shared" si="5" ref="BF97:BF130">IF(N97="snížená",J97,0)</f>
        <v>0</v>
      </c>
      <c r="BG97" s="200">
        <f aca="true" t="shared" si="6" ref="BG97:BG130">IF(N97="zákl. přenesená",J97,0)</f>
        <v>0</v>
      </c>
      <c r="BH97" s="200">
        <f aca="true" t="shared" si="7" ref="BH97:BH130">IF(N97="sníž. přenesená",J97,0)</f>
        <v>0</v>
      </c>
      <c r="BI97" s="200">
        <f aca="true" t="shared" si="8" ref="BI97:BI130">IF(N97="nulová",J97,0)</f>
        <v>0</v>
      </c>
      <c r="BJ97" s="21" t="s">
        <v>83</v>
      </c>
      <c r="BK97" s="200">
        <f aca="true" t="shared" si="9" ref="BK97:BK130">ROUND(I97*H97,2)</f>
        <v>0</v>
      </c>
      <c r="BL97" s="21" t="s">
        <v>209</v>
      </c>
      <c r="BM97" s="21" t="s">
        <v>217</v>
      </c>
    </row>
    <row r="98" spans="2:65" s="1" customFormat="1" ht="38.25" customHeight="1">
      <c r="B98" s="38"/>
      <c r="C98" s="189" t="s">
        <v>183</v>
      </c>
      <c r="D98" s="189" t="s">
        <v>142</v>
      </c>
      <c r="E98" s="190" t="s">
        <v>85</v>
      </c>
      <c r="F98" s="191" t="s">
        <v>1230</v>
      </c>
      <c r="G98" s="192" t="s">
        <v>1210</v>
      </c>
      <c r="H98" s="193">
        <v>6</v>
      </c>
      <c r="I98" s="194"/>
      <c r="J98" s="195">
        <f t="shared" si="0"/>
        <v>0</v>
      </c>
      <c r="K98" s="191" t="s">
        <v>21</v>
      </c>
      <c r="L98" s="58"/>
      <c r="M98" s="196" t="s">
        <v>21</v>
      </c>
      <c r="N98" s="197" t="s">
        <v>46</v>
      </c>
      <c r="O98" s="39"/>
      <c r="P98" s="198">
        <f t="shared" si="1"/>
        <v>0</v>
      </c>
      <c r="Q98" s="198">
        <v>0</v>
      </c>
      <c r="R98" s="198">
        <f t="shared" si="2"/>
        <v>0</v>
      </c>
      <c r="S98" s="198">
        <v>0</v>
      </c>
      <c r="T98" s="199">
        <f t="shared" si="3"/>
        <v>0</v>
      </c>
      <c r="AR98" s="21" t="s">
        <v>209</v>
      </c>
      <c r="AT98" s="21" t="s">
        <v>142</v>
      </c>
      <c r="AU98" s="21" t="s">
        <v>83</v>
      </c>
      <c r="AY98" s="21" t="s">
        <v>139</v>
      </c>
      <c r="BE98" s="200">
        <f t="shared" si="4"/>
        <v>0</v>
      </c>
      <c r="BF98" s="200">
        <f t="shared" si="5"/>
        <v>0</v>
      </c>
      <c r="BG98" s="200">
        <f t="shared" si="6"/>
        <v>0</v>
      </c>
      <c r="BH98" s="200">
        <f t="shared" si="7"/>
        <v>0</v>
      </c>
      <c r="BI98" s="200">
        <f t="shared" si="8"/>
        <v>0</v>
      </c>
      <c r="BJ98" s="21" t="s">
        <v>83</v>
      </c>
      <c r="BK98" s="200">
        <f t="shared" si="9"/>
        <v>0</v>
      </c>
      <c r="BL98" s="21" t="s">
        <v>209</v>
      </c>
      <c r="BM98" s="21" t="s">
        <v>227</v>
      </c>
    </row>
    <row r="99" spans="2:65" s="1" customFormat="1" ht="25.5" customHeight="1">
      <c r="B99" s="38"/>
      <c r="C99" s="189" t="s">
        <v>187</v>
      </c>
      <c r="D99" s="189" t="s">
        <v>142</v>
      </c>
      <c r="E99" s="190" t="s">
        <v>154</v>
      </c>
      <c r="F99" s="191" t="s">
        <v>1231</v>
      </c>
      <c r="G99" s="192" t="s">
        <v>1210</v>
      </c>
      <c r="H99" s="193">
        <v>2</v>
      </c>
      <c r="I99" s="194"/>
      <c r="J99" s="195">
        <f t="shared" si="0"/>
        <v>0</v>
      </c>
      <c r="K99" s="191" t="s">
        <v>21</v>
      </c>
      <c r="L99" s="58"/>
      <c r="M99" s="196" t="s">
        <v>21</v>
      </c>
      <c r="N99" s="197" t="s">
        <v>46</v>
      </c>
      <c r="O99" s="39"/>
      <c r="P99" s="198">
        <f t="shared" si="1"/>
        <v>0</v>
      </c>
      <c r="Q99" s="198">
        <v>0</v>
      </c>
      <c r="R99" s="198">
        <f t="shared" si="2"/>
        <v>0</v>
      </c>
      <c r="S99" s="198">
        <v>0</v>
      </c>
      <c r="T99" s="199">
        <f t="shared" si="3"/>
        <v>0</v>
      </c>
      <c r="AR99" s="21" t="s">
        <v>209</v>
      </c>
      <c r="AT99" s="21" t="s">
        <v>142</v>
      </c>
      <c r="AU99" s="21" t="s">
        <v>83</v>
      </c>
      <c r="AY99" s="21" t="s">
        <v>139</v>
      </c>
      <c r="BE99" s="200">
        <f t="shared" si="4"/>
        <v>0</v>
      </c>
      <c r="BF99" s="200">
        <f t="shared" si="5"/>
        <v>0</v>
      </c>
      <c r="BG99" s="200">
        <f t="shared" si="6"/>
        <v>0</v>
      </c>
      <c r="BH99" s="200">
        <f t="shared" si="7"/>
        <v>0</v>
      </c>
      <c r="BI99" s="200">
        <f t="shared" si="8"/>
        <v>0</v>
      </c>
      <c r="BJ99" s="21" t="s">
        <v>83</v>
      </c>
      <c r="BK99" s="200">
        <f t="shared" si="9"/>
        <v>0</v>
      </c>
      <c r="BL99" s="21" t="s">
        <v>209</v>
      </c>
      <c r="BM99" s="21" t="s">
        <v>236</v>
      </c>
    </row>
    <row r="100" spans="2:65" s="1" customFormat="1" ht="16.5" customHeight="1">
      <c r="B100" s="38"/>
      <c r="C100" s="189" t="s">
        <v>192</v>
      </c>
      <c r="D100" s="189" t="s">
        <v>142</v>
      </c>
      <c r="E100" s="190" t="s">
        <v>158</v>
      </c>
      <c r="F100" s="191" t="s">
        <v>1232</v>
      </c>
      <c r="G100" s="192" t="s">
        <v>1210</v>
      </c>
      <c r="H100" s="193">
        <v>3</v>
      </c>
      <c r="I100" s="194"/>
      <c r="J100" s="195">
        <f t="shared" si="0"/>
        <v>0</v>
      </c>
      <c r="K100" s="191" t="s">
        <v>21</v>
      </c>
      <c r="L100" s="58"/>
      <c r="M100" s="196" t="s">
        <v>21</v>
      </c>
      <c r="N100" s="197" t="s">
        <v>46</v>
      </c>
      <c r="O100" s="39"/>
      <c r="P100" s="198">
        <f t="shared" si="1"/>
        <v>0</v>
      </c>
      <c r="Q100" s="198">
        <v>0</v>
      </c>
      <c r="R100" s="198">
        <f t="shared" si="2"/>
        <v>0</v>
      </c>
      <c r="S100" s="198">
        <v>0</v>
      </c>
      <c r="T100" s="199">
        <f t="shared" si="3"/>
        <v>0</v>
      </c>
      <c r="AR100" s="21" t="s">
        <v>209</v>
      </c>
      <c r="AT100" s="21" t="s">
        <v>142</v>
      </c>
      <c r="AU100" s="21" t="s">
        <v>83</v>
      </c>
      <c r="AY100" s="21" t="s">
        <v>139</v>
      </c>
      <c r="BE100" s="200">
        <f t="shared" si="4"/>
        <v>0</v>
      </c>
      <c r="BF100" s="200">
        <f t="shared" si="5"/>
        <v>0</v>
      </c>
      <c r="BG100" s="200">
        <f t="shared" si="6"/>
        <v>0</v>
      </c>
      <c r="BH100" s="200">
        <f t="shared" si="7"/>
        <v>0</v>
      </c>
      <c r="BI100" s="200">
        <f t="shared" si="8"/>
        <v>0</v>
      </c>
      <c r="BJ100" s="21" t="s">
        <v>83</v>
      </c>
      <c r="BK100" s="200">
        <f t="shared" si="9"/>
        <v>0</v>
      </c>
      <c r="BL100" s="21" t="s">
        <v>209</v>
      </c>
      <c r="BM100" s="21" t="s">
        <v>367</v>
      </c>
    </row>
    <row r="101" spans="2:65" s="1" customFormat="1" ht="16.5" customHeight="1">
      <c r="B101" s="38"/>
      <c r="C101" s="189" t="s">
        <v>196</v>
      </c>
      <c r="D101" s="189" t="s">
        <v>142</v>
      </c>
      <c r="E101" s="190" t="s">
        <v>138</v>
      </c>
      <c r="F101" s="191" t="s">
        <v>1233</v>
      </c>
      <c r="G101" s="192" t="s">
        <v>1210</v>
      </c>
      <c r="H101" s="193">
        <v>3</v>
      </c>
      <c r="I101" s="194"/>
      <c r="J101" s="195">
        <f t="shared" si="0"/>
        <v>0</v>
      </c>
      <c r="K101" s="191" t="s">
        <v>21</v>
      </c>
      <c r="L101" s="58"/>
      <c r="M101" s="196" t="s">
        <v>21</v>
      </c>
      <c r="N101" s="197" t="s">
        <v>46</v>
      </c>
      <c r="O101" s="39"/>
      <c r="P101" s="198">
        <f t="shared" si="1"/>
        <v>0</v>
      </c>
      <c r="Q101" s="198">
        <v>0</v>
      </c>
      <c r="R101" s="198">
        <f t="shared" si="2"/>
        <v>0</v>
      </c>
      <c r="S101" s="198">
        <v>0</v>
      </c>
      <c r="T101" s="199">
        <f t="shared" si="3"/>
        <v>0</v>
      </c>
      <c r="AR101" s="21" t="s">
        <v>209</v>
      </c>
      <c r="AT101" s="21" t="s">
        <v>142</v>
      </c>
      <c r="AU101" s="21" t="s">
        <v>83</v>
      </c>
      <c r="AY101" s="21" t="s">
        <v>139</v>
      </c>
      <c r="BE101" s="200">
        <f t="shared" si="4"/>
        <v>0</v>
      </c>
      <c r="BF101" s="200">
        <f t="shared" si="5"/>
        <v>0</v>
      </c>
      <c r="BG101" s="200">
        <f t="shared" si="6"/>
        <v>0</v>
      </c>
      <c r="BH101" s="200">
        <f t="shared" si="7"/>
        <v>0</v>
      </c>
      <c r="BI101" s="200">
        <f t="shared" si="8"/>
        <v>0</v>
      </c>
      <c r="BJ101" s="21" t="s">
        <v>83</v>
      </c>
      <c r="BK101" s="200">
        <f t="shared" si="9"/>
        <v>0</v>
      </c>
      <c r="BL101" s="21" t="s">
        <v>209</v>
      </c>
      <c r="BM101" s="21" t="s">
        <v>377</v>
      </c>
    </row>
    <row r="102" spans="2:65" s="1" customFormat="1" ht="16.5" customHeight="1">
      <c r="B102" s="38"/>
      <c r="C102" s="189" t="s">
        <v>200</v>
      </c>
      <c r="D102" s="189" t="s">
        <v>142</v>
      </c>
      <c r="E102" s="190" t="s">
        <v>165</v>
      </c>
      <c r="F102" s="191" t="s">
        <v>1234</v>
      </c>
      <c r="G102" s="192" t="s">
        <v>335</v>
      </c>
      <c r="H102" s="193">
        <v>65</v>
      </c>
      <c r="I102" s="194"/>
      <c r="J102" s="195">
        <f t="shared" si="0"/>
        <v>0</v>
      </c>
      <c r="K102" s="191" t="s">
        <v>21</v>
      </c>
      <c r="L102" s="58"/>
      <c r="M102" s="196" t="s">
        <v>21</v>
      </c>
      <c r="N102" s="197" t="s">
        <v>46</v>
      </c>
      <c r="O102" s="39"/>
      <c r="P102" s="198">
        <f t="shared" si="1"/>
        <v>0</v>
      </c>
      <c r="Q102" s="198">
        <v>0</v>
      </c>
      <c r="R102" s="198">
        <f t="shared" si="2"/>
        <v>0</v>
      </c>
      <c r="S102" s="198">
        <v>0</v>
      </c>
      <c r="T102" s="199">
        <f t="shared" si="3"/>
        <v>0</v>
      </c>
      <c r="AR102" s="21" t="s">
        <v>209</v>
      </c>
      <c r="AT102" s="21" t="s">
        <v>142</v>
      </c>
      <c r="AU102" s="21" t="s">
        <v>83</v>
      </c>
      <c r="AY102" s="21" t="s">
        <v>139</v>
      </c>
      <c r="BE102" s="200">
        <f t="shared" si="4"/>
        <v>0</v>
      </c>
      <c r="BF102" s="200">
        <f t="shared" si="5"/>
        <v>0</v>
      </c>
      <c r="BG102" s="200">
        <f t="shared" si="6"/>
        <v>0</v>
      </c>
      <c r="BH102" s="200">
        <f t="shared" si="7"/>
        <v>0</v>
      </c>
      <c r="BI102" s="200">
        <f t="shared" si="8"/>
        <v>0</v>
      </c>
      <c r="BJ102" s="21" t="s">
        <v>83</v>
      </c>
      <c r="BK102" s="200">
        <f t="shared" si="9"/>
        <v>0</v>
      </c>
      <c r="BL102" s="21" t="s">
        <v>209</v>
      </c>
      <c r="BM102" s="21" t="s">
        <v>385</v>
      </c>
    </row>
    <row r="103" spans="2:65" s="1" customFormat="1" ht="16.5" customHeight="1">
      <c r="B103" s="38"/>
      <c r="C103" s="189" t="s">
        <v>10</v>
      </c>
      <c r="D103" s="189" t="s">
        <v>142</v>
      </c>
      <c r="E103" s="190" t="s">
        <v>169</v>
      </c>
      <c r="F103" s="191" t="s">
        <v>1235</v>
      </c>
      <c r="G103" s="192" t="s">
        <v>335</v>
      </c>
      <c r="H103" s="193">
        <v>22</v>
      </c>
      <c r="I103" s="194"/>
      <c r="J103" s="195">
        <f t="shared" si="0"/>
        <v>0</v>
      </c>
      <c r="K103" s="191" t="s">
        <v>21</v>
      </c>
      <c r="L103" s="58"/>
      <c r="M103" s="196" t="s">
        <v>21</v>
      </c>
      <c r="N103" s="197" t="s">
        <v>46</v>
      </c>
      <c r="O103" s="39"/>
      <c r="P103" s="198">
        <f t="shared" si="1"/>
        <v>0</v>
      </c>
      <c r="Q103" s="198">
        <v>0</v>
      </c>
      <c r="R103" s="198">
        <f t="shared" si="2"/>
        <v>0</v>
      </c>
      <c r="S103" s="198">
        <v>0</v>
      </c>
      <c r="T103" s="199">
        <f t="shared" si="3"/>
        <v>0</v>
      </c>
      <c r="AR103" s="21" t="s">
        <v>209</v>
      </c>
      <c r="AT103" s="21" t="s">
        <v>142</v>
      </c>
      <c r="AU103" s="21" t="s">
        <v>83</v>
      </c>
      <c r="AY103" s="21" t="s">
        <v>139</v>
      </c>
      <c r="BE103" s="200">
        <f t="shared" si="4"/>
        <v>0</v>
      </c>
      <c r="BF103" s="200">
        <f t="shared" si="5"/>
        <v>0</v>
      </c>
      <c r="BG103" s="200">
        <f t="shared" si="6"/>
        <v>0</v>
      </c>
      <c r="BH103" s="200">
        <f t="shared" si="7"/>
        <v>0</v>
      </c>
      <c r="BI103" s="200">
        <f t="shared" si="8"/>
        <v>0</v>
      </c>
      <c r="BJ103" s="21" t="s">
        <v>83</v>
      </c>
      <c r="BK103" s="200">
        <f t="shared" si="9"/>
        <v>0</v>
      </c>
      <c r="BL103" s="21" t="s">
        <v>209</v>
      </c>
      <c r="BM103" s="21" t="s">
        <v>395</v>
      </c>
    </row>
    <row r="104" spans="2:65" s="1" customFormat="1" ht="16.5" customHeight="1">
      <c r="B104" s="38"/>
      <c r="C104" s="189" t="s">
        <v>209</v>
      </c>
      <c r="D104" s="189" t="s">
        <v>142</v>
      </c>
      <c r="E104" s="190" t="s">
        <v>173</v>
      </c>
      <c r="F104" s="191" t="s">
        <v>1236</v>
      </c>
      <c r="G104" s="192" t="s">
        <v>335</v>
      </c>
      <c r="H104" s="193">
        <v>24</v>
      </c>
      <c r="I104" s="194"/>
      <c r="J104" s="195">
        <f t="shared" si="0"/>
        <v>0</v>
      </c>
      <c r="K104" s="191" t="s">
        <v>21</v>
      </c>
      <c r="L104" s="58"/>
      <c r="M104" s="196" t="s">
        <v>21</v>
      </c>
      <c r="N104" s="197" t="s">
        <v>46</v>
      </c>
      <c r="O104" s="39"/>
      <c r="P104" s="198">
        <f t="shared" si="1"/>
        <v>0</v>
      </c>
      <c r="Q104" s="198">
        <v>0</v>
      </c>
      <c r="R104" s="198">
        <f t="shared" si="2"/>
        <v>0</v>
      </c>
      <c r="S104" s="198">
        <v>0</v>
      </c>
      <c r="T104" s="199">
        <f t="shared" si="3"/>
        <v>0</v>
      </c>
      <c r="AR104" s="21" t="s">
        <v>209</v>
      </c>
      <c r="AT104" s="21" t="s">
        <v>142</v>
      </c>
      <c r="AU104" s="21" t="s">
        <v>83</v>
      </c>
      <c r="AY104" s="21" t="s">
        <v>139</v>
      </c>
      <c r="BE104" s="200">
        <f t="shared" si="4"/>
        <v>0</v>
      </c>
      <c r="BF104" s="200">
        <f t="shared" si="5"/>
        <v>0</v>
      </c>
      <c r="BG104" s="200">
        <f t="shared" si="6"/>
        <v>0</v>
      </c>
      <c r="BH104" s="200">
        <f t="shared" si="7"/>
        <v>0</v>
      </c>
      <c r="BI104" s="200">
        <f t="shared" si="8"/>
        <v>0</v>
      </c>
      <c r="BJ104" s="21" t="s">
        <v>83</v>
      </c>
      <c r="BK104" s="200">
        <f t="shared" si="9"/>
        <v>0</v>
      </c>
      <c r="BL104" s="21" t="s">
        <v>209</v>
      </c>
      <c r="BM104" s="21" t="s">
        <v>404</v>
      </c>
    </row>
    <row r="105" spans="2:65" s="1" customFormat="1" ht="16.5" customHeight="1">
      <c r="B105" s="38"/>
      <c r="C105" s="189" t="s">
        <v>213</v>
      </c>
      <c r="D105" s="189" t="s">
        <v>142</v>
      </c>
      <c r="E105" s="190" t="s">
        <v>177</v>
      </c>
      <c r="F105" s="191" t="s">
        <v>1237</v>
      </c>
      <c r="G105" s="192" t="s">
        <v>335</v>
      </c>
      <c r="H105" s="193">
        <v>5</v>
      </c>
      <c r="I105" s="194"/>
      <c r="J105" s="195">
        <f t="shared" si="0"/>
        <v>0</v>
      </c>
      <c r="K105" s="191" t="s">
        <v>21</v>
      </c>
      <c r="L105" s="58"/>
      <c r="M105" s="196" t="s">
        <v>21</v>
      </c>
      <c r="N105" s="197" t="s">
        <v>46</v>
      </c>
      <c r="O105" s="39"/>
      <c r="P105" s="198">
        <f t="shared" si="1"/>
        <v>0</v>
      </c>
      <c r="Q105" s="198">
        <v>0</v>
      </c>
      <c r="R105" s="198">
        <f t="shared" si="2"/>
        <v>0</v>
      </c>
      <c r="S105" s="198">
        <v>0</v>
      </c>
      <c r="T105" s="199">
        <f t="shared" si="3"/>
        <v>0</v>
      </c>
      <c r="AR105" s="21" t="s">
        <v>209</v>
      </c>
      <c r="AT105" s="21" t="s">
        <v>142</v>
      </c>
      <c r="AU105" s="21" t="s">
        <v>83</v>
      </c>
      <c r="AY105" s="21" t="s">
        <v>139</v>
      </c>
      <c r="BE105" s="200">
        <f t="shared" si="4"/>
        <v>0</v>
      </c>
      <c r="BF105" s="200">
        <f t="shared" si="5"/>
        <v>0</v>
      </c>
      <c r="BG105" s="200">
        <f t="shared" si="6"/>
        <v>0</v>
      </c>
      <c r="BH105" s="200">
        <f t="shared" si="7"/>
        <v>0</v>
      </c>
      <c r="BI105" s="200">
        <f t="shared" si="8"/>
        <v>0</v>
      </c>
      <c r="BJ105" s="21" t="s">
        <v>83</v>
      </c>
      <c r="BK105" s="200">
        <f t="shared" si="9"/>
        <v>0</v>
      </c>
      <c r="BL105" s="21" t="s">
        <v>209</v>
      </c>
      <c r="BM105" s="21" t="s">
        <v>415</v>
      </c>
    </row>
    <row r="106" spans="2:65" s="1" customFormat="1" ht="16.5" customHeight="1">
      <c r="B106" s="38"/>
      <c r="C106" s="189" t="s">
        <v>217</v>
      </c>
      <c r="D106" s="189" t="s">
        <v>142</v>
      </c>
      <c r="E106" s="190" t="s">
        <v>183</v>
      </c>
      <c r="F106" s="191" t="s">
        <v>1238</v>
      </c>
      <c r="G106" s="192" t="s">
        <v>335</v>
      </c>
      <c r="H106" s="193">
        <v>25</v>
      </c>
      <c r="I106" s="194"/>
      <c r="J106" s="195">
        <f t="shared" si="0"/>
        <v>0</v>
      </c>
      <c r="K106" s="191" t="s">
        <v>21</v>
      </c>
      <c r="L106" s="58"/>
      <c r="M106" s="196" t="s">
        <v>21</v>
      </c>
      <c r="N106" s="197" t="s">
        <v>46</v>
      </c>
      <c r="O106" s="39"/>
      <c r="P106" s="198">
        <f t="shared" si="1"/>
        <v>0</v>
      </c>
      <c r="Q106" s="198">
        <v>0</v>
      </c>
      <c r="R106" s="198">
        <f t="shared" si="2"/>
        <v>0</v>
      </c>
      <c r="S106" s="198">
        <v>0</v>
      </c>
      <c r="T106" s="199">
        <f t="shared" si="3"/>
        <v>0</v>
      </c>
      <c r="AR106" s="21" t="s">
        <v>209</v>
      </c>
      <c r="AT106" s="21" t="s">
        <v>142</v>
      </c>
      <c r="AU106" s="21" t="s">
        <v>83</v>
      </c>
      <c r="AY106" s="21" t="s">
        <v>139</v>
      </c>
      <c r="BE106" s="200">
        <f t="shared" si="4"/>
        <v>0</v>
      </c>
      <c r="BF106" s="200">
        <f t="shared" si="5"/>
        <v>0</v>
      </c>
      <c r="BG106" s="200">
        <f t="shared" si="6"/>
        <v>0</v>
      </c>
      <c r="BH106" s="200">
        <f t="shared" si="7"/>
        <v>0</v>
      </c>
      <c r="BI106" s="200">
        <f t="shared" si="8"/>
        <v>0</v>
      </c>
      <c r="BJ106" s="21" t="s">
        <v>83</v>
      </c>
      <c r="BK106" s="200">
        <f t="shared" si="9"/>
        <v>0</v>
      </c>
      <c r="BL106" s="21" t="s">
        <v>209</v>
      </c>
      <c r="BM106" s="21" t="s">
        <v>427</v>
      </c>
    </row>
    <row r="107" spans="2:65" s="1" customFormat="1" ht="16.5" customHeight="1">
      <c r="B107" s="38"/>
      <c r="C107" s="189" t="s">
        <v>223</v>
      </c>
      <c r="D107" s="189" t="s">
        <v>142</v>
      </c>
      <c r="E107" s="190" t="s">
        <v>187</v>
      </c>
      <c r="F107" s="191" t="s">
        <v>1239</v>
      </c>
      <c r="G107" s="192" t="s">
        <v>266</v>
      </c>
      <c r="H107" s="193">
        <v>0.4</v>
      </c>
      <c r="I107" s="194"/>
      <c r="J107" s="195">
        <f t="shared" si="0"/>
        <v>0</v>
      </c>
      <c r="K107" s="191" t="s">
        <v>21</v>
      </c>
      <c r="L107" s="58"/>
      <c r="M107" s="196" t="s">
        <v>21</v>
      </c>
      <c r="N107" s="197" t="s">
        <v>46</v>
      </c>
      <c r="O107" s="39"/>
      <c r="P107" s="198">
        <f t="shared" si="1"/>
        <v>0</v>
      </c>
      <c r="Q107" s="198">
        <v>0</v>
      </c>
      <c r="R107" s="198">
        <f t="shared" si="2"/>
        <v>0</v>
      </c>
      <c r="S107" s="198">
        <v>0</v>
      </c>
      <c r="T107" s="199">
        <f t="shared" si="3"/>
        <v>0</v>
      </c>
      <c r="AR107" s="21" t="s">
        <v>209</v>
      </c>
      <c r="AT107" s="21" t="s">
        <v>142</v>
      </c>
      <c r="AU107" s="21" t="s">
        <v>83</v>
      </c>
      <c r="AY107" s="21" t="s">
        <v>139</v>
      </c>
      <c r="BE107" s="200">
        <f t="shared" si="4"/>
        <v>0</v>
      </c>
      <c r="BF107" s="200">
        <f t="shared" si="5"/>
        <v>0</v>
      </c>
      <c r="BG107" s="200">
        <f t="shared" si="6"/>
        <v>0</v>
      </c>
      <c r="BH107" s="200">
        <f t="shared" si="7"/>
        <v>0</v>
      </c>
      <c r="BI107" s="200">
        <f t="shared" si="8"/>
        <v>0</v>
      </c>
      <c r="BJ107" s="21" t="s">
        <v>83</v>
      </c>
      <c r="BK107" s="200">
        <f t="shared" si="9"/>
        <v>0</v>
      </c>
      <c r="BL107" s="21" t="s">
        <v>209</v>
      </c>
      <c r="BM107" s="21" t="s">
        <v>435</v>
      </c>
    </row>
    <row r="108" spans="2:65" s="1" customFormat="1" ht="16.5" customHeight="1">
      <c r="B108" s="38"/>
      <c r="C108" s="189" t="s">
        <v>227</v>
      </c>
      <c r="D108" s="189" t="s">
        <v>142</v>
      </c>
      <c r="E108" s="190" t="s">
        <v>192</v>
      </c>
      <c r="F108" s="191" t="s">
        <v>1240</v>
      </c>
      <c r="G108" s="192" t="s">
        <v>1241</v>
      </c>
      <c r="H108" s="193">
        <v>2</v>
      </c>
      <c r="I108" s="194"/>
      <c r="J108" s="195">
        <f t="shared" si="0"/>
        <v>0</v>
      </c>
      <c r="K108" s="191" t="s">
        <v>21</v>
      </c>
      <c r="L108" s="58"/>
      <c r="M108" s="196" t="s">
        <v>21</v>
      </c>
      <c r="N108" s="197" t="s">
        <v>46</v>
      </c>
      <c r="O108" s="39"/>
      <c r="P108" s="198">
        <f t="shared" si="1"/>
        <v>0</v>
      </c>
      <c r="Q108" s="198">
        <v>0</v>
      </c>
      <c r="R108" s="198">
        <f t="shared" si="2"/>
        <v>0</v>
      </c>
      <c r="S108" s="198">
        <v>0</v>
      </c>
      <c r="T108" s="199">
        <f t="shared" si="3"/>
        <v>0</v>
      </c>
      <c r="AR108" s="21" t="s">
        <v>209</v>
      </c>
      <c r="AT108" s="21" t="s">
        <v>142</v>
      </c>
      <c r="AU108" s="21" t="s">
        <v>83</v>
      </c>
      <c r="AY108" s="21" t="s">
        <v>139</v>
      </c>
      <c r="BE108" s="200">
        <f t="shared" si="4"/>
        <v>0</v>
      </c>
      <c r="BF108" s="200">
        <f t="shared" si="5"/>
        <v>0</v>
      </c>
      <c r="BG108" s="200">
        <f t="shared" si="6"/>
        <v>0</v>
      </c>
      <c r="BH108" s="200">
        <f t="shared" si="7"/>
        <v>0</v>
      </c>
      <c r="BI108" s="200">
        <f t="shared" si="8"/>
        <v>0</v>
      </c>
      <c r="BJ108" s="21" t="s">
        <v>83</v>
      </c>
      <c r="BK108" s="200">
        <f t="shared" si="9"/>
        <v>0</v>
      </c>
      <c r="BL108" s="21" t="s">
        <v>209</v>
      </c>
      <c r="BM108" s="21" t="s">
        <v>445</v>
      </c>
    </row>
    <row r="109" spans="2:65" s="1" customFormat="1" ht="16.5" customHeight="1">
      <c r="B109" s="38"/>
      <c r="C109" s="189" t="s">
        <v>9</v>
      </c>
      <c r="D109" s="189" t="s">
        <v>142</v>
      </c>
      <c r="E109" s="190" t="s">
        <v>196</v>
      </c>
      <c r="F109" s="191" t="s">
        <v>1242</v>
      </c>
      <c r="G109" s="192" t="s">
        <v>1210</v>
      </c>
      <c r="H109" s="193">
        <v>2</v>
      </c>
      <c r="I109" s="194"/>
      <c r="J109" s="195">
        <f t="shared" si="0"/>
        <v>0</v>
      </c>
      <c r="K109" s="191" t="s">
        <v>21</v>
      </c>
      <c r="L109" s="58"/>
      <c r="M109" s="196" t="s">
        <v>21</v>
      </c>
      <c r="N109" s="197" t="s">
        <v>46</v>
      </c>
      <c r="O109" s="39"/>
      <c r="P109" s="198">
        <f t="shared" si="1"/>
        <v>0</v>
      </c>
      <c r="Q109" s="198">
        <v>0</v>
      </c>
      <c r="R109" s="198">
        <f t="shared" si="2"/>
        <v>0</v>
      </c>
      <c r="S109" s="198">
        <v>0</v>
      </c>
      <c r="T109" s="199">
        <f t="shared" si="3"/>
        <v>0</v>
      </c>
      <c r="AR109" s="21" t="s">
        <v>209</v>
      </c>
      <c r="AT109" s="21" t="s">
        <v>142</v>
      </c>
      <c r="AU109" s="21" t="s">
        <v>83</v>
      </c>
      <c r="AY109" s="21" t="s">
        <v>139</v>
      </c>
      <c r="BE109" s="200">
        <f t="shared" si="4"/>
        <v>0</v>
      </c>
      <c r="BF109" s="200">
        <f t="shared" si="5"/>
        <v>0</v>
      </c>
      <c r="BG109" s="200">
        <f t="shared" si="6"/>
        <v>0</v>
      </c>
      <c r="BH109" s="200">
        <f t="shared" si="7"/>
        <v>0</v>
      </c>
      <c r="BI109" s="200">
        <f t="shared" si="8"/>
        <v>0</v>
      </c>
      <c r="BJ109" s="21" t="s">
        <v>83</v>
      </c>
      <c r="BK109" s="200">
        <f t="shared" si="9"/>
        <v>0</v>
      </c>
      <c r="BL109" s="21" t="s">
        <v>209</v>
      </c>
      <c r="BM109" s="21" t="s">
        <v>453</v>
      </c>
    </row>
    <row r="110" spans="2:65" s="1" customFormat="1" ht="16.5" customHeight="1">
      <c r="B110" s="38"/>
      <c r="C110" s="189" t="s">
        <v>236</v>
      </c>
      <c r="D110" s="189" t="s">
        <v>142</v>
      </c>
      <c r="E110" s="190" t="s">
        <v>200</v>
      </c>
      <c r="F110" s="191" t="s">
        <v>1243</v>
      </c>
      <c r="G110" s="192" t="s">
        <v>1210</v>
      </c>
      <c r="H110" s="193">
        <v>10</v>
      </c>
      <c r="I110" s="194"/>
      <c r="J110" s="195">
        <f t="shared" si="0"/>
        <v>0</v>
      </c>
      <c r="K110" s="191" t="s">
        <v>21</v>
      </c>
      <c r="L110" s="58"/>
      <c r="M110" s="196" t="s">
        <v>21</v>
      </c>
      <c r="N110" s="197" t="s">
        <v>46</v>
      </c>
      <c r="O110" s="39"/>
      <c r="P110" s="198">
        <f t="shared" si="1"/>
        <v>0</v>
      </c>
      <c r="Q110" s="198">
        <v>0</v>
      </c>
      <c r="R110" s="198">
        <f t="shared" si="2"/>
        <v>0</v>
      </c>
      <c r="S110" s="198">
        <v>0</v>
      </c>
      <c r="T110" s="199">
        <f t="shared" si="3"/>
        <v>0</v>
      </c>
      <c r="AR110" s="21" t="s">
        <v>209</v>
      </c>
      <c r="AT110" s="21" t="s">
        <v>142</v>
      </c>
      <c r="AU110" s="21" t="s">
        <v>83</v>
      </c>
      <c r="AY110" s="21" t="s">
        <v>139</v>
      </c>
      <c r="BE110" s="200">
        <f t="shared" si="4"/>
        <v>0</v>
      </c>
      <c r="BF110" s="200">
        <f t="shared" si="5"/>
        <v>0</v>
      </c>
      <c r="BG110" s="200">
        <f t="shared" si="6"/>
        <v>0</v>
      </c>
      <c r="BH110" s="200">
        <f t="shared" si="7"/>
        <v>0</v>
      </c>
      <c r="BI110" s="200">
        <f t="shared" si="8"/>
        <v>0</v>
      </c>
      <c r="BJ110" s="21" t="s">
        <v>83</v>
      </c>
      <c r="BK110" s="200">
        <f t="shared" si="9"/>
        <v>0</v>
      </c>
      <c r="BL110" s="21" t="s">
        <v>209</v>
      </c>
      <c r="BM110" s="21" t="s">
        <v>461</v>
      </c>
    </row>
    <row r="111" spans="2:65" s="1" customFormat="1" ht="16.5" customHeight="1">
      <c r="B111" s="38"/>
      <c r="C111" s="189" t="s">
        <v>362</v>
      </c>
      <c r="D111" s="189" t="s">
        <v>142</v>
      </c>
      <c r="E111" s="190" t="s">
        <v>10</v>
      </c>
      <c r="F111" s="191" t="s">
        <v>1244</v>
      </c>
      <c r="G111" s="192" t="s">
        <v>1210</v>
      </c>
      <c r="H111" s="193">
        <v>15</v>
      </c>
      <c r="I111" s="194"/>
      <c r="J111" s="195">
        <f t="shared" si="0"/>
        <v>0</v>
      </c>
      <c r="K111" s="191" t="s">
        <v>21</v>
      </c>
      <c r="L111" s="58"/>
      <c r="M111" s="196" t="s">
        <v>21</v>
      </c>
      <c r="N111" s="197" t="s">
        <v>46</v>
      </c>
      <c r="O111" s="39"/>
      <c r="P111" s="198">
        <f t="shared" si="1"/>
        <v>0</v>
      </c>
      <c r="Q111" s="198">
        <v>0</v>
      </c>
      <c r="R111" s="198">
        <f t="shared" si="2"/>
        <v>0</v>
      </c>
      <c r="S111" s="198">
        <v>0</v>
      </c>
      <c r="T111" s="199">
        <f t="shared" si="3"/>
        <v>0</v>
      </c>
      <c r="AR111" s="21" t="s">
        <v>209</v>
      </c>
      <c r="AT111" s="21" t="s">
        <v>142</v>
      </c>
      <c r="AU111" s="21" t="s">
        <v>83</v>
      </c>
      <c r="AY111" s="21" t="s">
        <v>139</v>
      </c>
      <c r="BE111" s="200">
        <f t="shared" si="4"/>
        <v>0</v>
      </c>
      <c r="BF111" s="200">
        <f t="shared" si="5"/>
        <v>0</v>
      </c>
      <c r="BG111" s="200">
        <f t="shared" si="6"/>
        <v>0</v>
      </c>
      <c r="BH111" s="200">
        <f t="shared" si="7"/>
        <v>0</v>
      </c>
      <c r="BI111" s="200">
        <f t="shared" si="8"/>
        <v>0</v>
      </c>
      <c r="BJ111" s="21" t="s">
        <v>83</v>
      </c>
      <c r="BK111" s="200">
        <f t="shared" si="9"/>
        <v>0</v>
      </c>
      <c r="BL111" s="21" t="s">
        <v>209</v>
      </c>
      <c r="BM111" s="21" t="s">
        <v>475</v>
      </c>
    </row>
    <row r="112" spans="2:65" s="1" customFormat="1" ht="16.5" customHeight="1">
      <c r="B112" s="38"/>
      <c r="C112" s="189" t="s">
        <v>367</v>
      </c>
      <c r="D112" s="189" t="s">
        <v>142</v>
      </c>
      <c r="E112" s="190" t="s">
        <v>209</v>
      </c>
      <c r="F112" s="191" t="s">
        <v>1245</v>
      </c>
      <c r="G112" s="192" t="s">
        <v>1210</v>
      </c>
      <c r="H112" s="193">
        <v>10</v>
      </c>
      <c r="I112" s="194"/>
      <c r="J112" s="195">
        <f t="shared" si="0"/>
        <v>0</v>
      </c>
      <c r="K112" s="191" t="s">
        <v>21</v>
      </c>
      <c r="L112" s="58"/>
      <c r="M112" s="196" t="s">
        <v>21</v>
      </c>
      <c r="N112" s="197" t="s">
        <v>46</v>
      </c>
      <c r="O112" s="39"/>
      <c r="P112" s="198">
        <f t="shared" si="1"/>
        <v>0</v>
      </c>
      <c r="Q112" s="198">
        <v>0</v>
      </c>
      <c r="R112" s="198">
        <f t="shared" si="2"/>
        <v>0</v>
      </c>
      <c r="S112" s="198">
        <v>0</v>
      </c>
      <c r="T112" s="199">
        <f t="shared" si="3"/>
        <v>0</v>
      </c>
      <c r="AR112" s="21" t="s">
        <v>209</v>
      </c>
      <c r="AT112" s="21" t="s">
        <v>142</v>
      </c>
      <c r="AU112" s="21" t="s">
        <v>83</v>
      </c>
      <c r="AY112" s="21" t="s">
        <v>139</v>
      </c>
      <c r="BE112" s="200">
        <f t="shared" si="4"/>
        <v>0</v>
      </c>
      <c r="BF112" s="200">
        <f t="shared" si="5"/>
        <v>0</v>
      </c>
      <c r="BG112" s="200">
        <f t="shared" si="6"/>
        <v>0</v>
      </c>
      <c r="BH112" s="200">
        <f t="shared" si="7"/>
        <v>0</v>
      </c>
      <c r="BI112" s="200">
        <f t="shared" si="8"/>
        <v>0</v>
      </c>
      <c r="BJ112" s="21" t="s">
        <v>83</v>
      </c>
      <c r="BK112" s="200">
        <f t="shared" si="9"/>
        <v>0</v>
      </c>
      <c r="BL112" s="21" t="s">
        <v>209</v>
      </c>
      <c r="BM112" s="21" t="s">
        <v>485</v>
      </c>
    </row>
    <row r="113" spans="2:65" s="1" customFormat="1" ht="16.5" customHeight="1">
      <c r="B113" s="38"/>
      <c r="C113" s="189" t="s">
        <v>372</v>
      </c>
      <c r="D113" s="189" t="s">
        <v>142</v>
      </c>
      <c r="E113" s="190" t="s">
        <v>213</v>
      </c>
      <c r="F113" s="191" t="s">
        <v>1246</v>
      </c>
      <c r="G113" s="192" t="s">
        <v>1210</v>
      </c>
      <c r="H113" s="193">
        <v>56</v>
      </c>
      <c r="I113" s="194"/>
      <c r="J113" s="195">
        <f t="shared" si="0"/>
        <v>0</v>
      </c>
      <c r="K113" s="191" t="s">
        <v>21</v>
      </c>
      <c r="L113" s="58"/>
      <c r="M113" s="196" t="s">
        <v>21</v>
      </c>
      <c r="N113" s="197" t="s">
        <v>46</v>
      </c>
      <c r="O113" s="39"/>
      <c r="P113" s="198">
        <f t="shared" si="1"/>
        <v>0</v>
      </c>
      <c r="Q113" s="198">
        <v>0</v>
      </c>
      <c r="R113" s="198">
        <f t="shared" si="2"/>
        <v>0</v>
      </c>
      <c r="S113" s="198">
        <v>0</v>
      </c>
      <c r="T113" s="199">
        <f t="shared" si="3"/>
        <v>0</v>
      </c>
      <c r="AR113" s="21" t="s">
        <v>209</v>
      </c>
      <c r="AT113" s="21" t="s">
        <v>142</v>
      </c>
      <c r="AU113" s="21" t="s">
        <v>83</v>
      </c>
      <c r="AY113" s="21" t="s">
        <v>139</v>
      </c>
      <c r="BE113" s="200">
        <f t="shared" si="4"/>
        <v>0</v>
      </c>
      <c r="BF113" s="200">
        <f t="shared" si="5"/>
        <v>0</v>
      </c>
      <c r="BG113" s="200">
        <f t="shared" si="6"/>
        <v>0</v>
      </c>
      <c r="BH113" s="200">
        <f t="shared" si="7"/>
        <v>0</v>
      </c>
      <c r="BI113" s="200">
        <f t="shared" si="8"/>
        <v>0</v>
      </c>
      <c r="BJ113" s="21" t="s">
        <v>83</v>
      </c>
      <c r="BK113" s="200">
        <f t="shared" si="9"/>
        <v>0</v>
      </c>
      <c r="BL113" s="21" t="s">
        <v>209</v>
      </c>
      <c r="BM113" s="21" t="s">
        <v>498</v>
      </c>
    </row>
    <row r="114" spans="2:65" s="1" customFormat="1" ht="25.5" customHeight="1">
      <c r="B114" s="38"/>
      <c r="C114" s="189" t="s">
        <v>377</v>
      </c>
      <c r="D114" s="189" t="s">
        <v>142</v>
      </c>
      <c r="E114" s="190" t="s">
        <v>217</v>
      </c>
      <c r="F114" s="191" t="s">
        <v>1247</v>
      </c>
      <c r="G114" s="192" t="s">
        <v>335</v>
      </c>
      <c r="H114" s="193">
        <v>28</v>
      </c>
      <c r="I114" s="194"/>
      <c r="J114" s="195">
        <f t="shared" si="0"/>
        <v>0</v>
      </c>
      <c r="K114" s="191" t="s">
        <v>21</v>
      </c>
      <c r="L114" s="58"/>
      <c r="M114" s="196" t="s">
        <v>21</v>
      </c>
      <c r="N114" s="197" t="s">
        <v>46</v>
      </c>
      <c r="O114" s="39"/>
      <c r="P114" s="198">
        <f t="shared" si="1"/>
        <v>0</v>
      </c>
      <c r="Q114" s="198">
        <v>0</v>
      </c>
      <c r="R114" s="198">
        <f t="shared" si="2"/>
        <v>0</v>
      </c>
      <c r="S114" s="198">
        <v>0</v>
      </c>
      <c r="T114" s="199">
        <f t="shared" si="3"/>
        <v>0</v>
      </c>
      <c r="AR114" s="21" t="s">
        <v>209</v>
      </c>
      <c r="AT114" s="21" t="s">
        <v>142</v>
      </c>
      <c r="AU114" s="21" t="s">
        <v>83</v>
      </c>
      <c r="AY114" s="21" t="s">
        <v>139</v>
      </c>
      <c r="BE114" s="200">
        <f t="shared" si="4"/>
        <v>0</v>
      </c>
      <c r="BF114" s="200">
        <f t="shared" si="5"/>
        <v>0</v>
      </c>
      <c r="BG114" s="200">
        <f t="shared" si="6"/>
        <v>0</v>
      </c>
      <c r="BH114" s="200">
        <f t="shared" si="7"/>
        <v>0</v>
      </c>
      <c r="BI114" s="200">
        <f t="shared" si="8"/>
        <v>0</v>
      </c>
      <c r="BJ114" s="21" t="s">
        <v>83</v>
      </c>
      <c r="BK114" s="200">
        <f t="shared" si="9"/>
        <v>0</v>
      </c>
      <c r="BL114" s="21" t="s">
        <v>209</v>
      </c>
      <c r="BM114" s="21" t="s">
        <v>506</v>
      </c>
    </row>
    <row r="115" spans="2:65" s="1" customFormat="1" ht="25.5" customHeight="1">
      <c r="B115" s="38"/>
      <c r="C115" s="189" t="s">
        <v>381</v>
      </c>
      <c r="D115" s="189" t="s">
        <v>142</v>
      </c>
      <c r="E115" s="190" t="s">
        <v>223</v>
      </c>
      <c r="F115" s="191" t="s">
        <v>1248</v>
      </c>
      <c r="G115" s="192" t="s">
        <v>335</v>
      </c>
      <c r="H115" s="193">
        <v>28</v>
      </c>
      <c r="I115" s="194"/>
      <c r="J115" s="195">
        <f t="shared" si="0"/>
        <v>0</v>
      </c>
      <c r="K115" s="191" t="s">
        <v>21</v>
      </c>
      <c r="L115" s="58"/>
      <c r="M115" s="196" t="s">
        <v>21</v>
      </c>
      <c r="N115" s="197" t="s">
        <v>46</v>
      </c>
      <c r="O115" s="39"/>
      <c r="P115" s="198">
        <f t="shared" si="1"/>
        <v>0</v>
      </c>
      <c r="Q115" s="198">
        <v>0</v>
      </c>
      <c r="R115" s="198">
        <f t="shared" si="2"/>
        <v>0</v>
      </c>
      <c r="S115" s="198">
        <v>0</v>
      </c>
      <c r="T115" s="199">
        <f t="shared" si="3"/>
        <v>0</v>
      </c>
      <c r="AR115" s="21" t="s">
        <v>209</v>
      </c>
      <c r="AT115" s="21" t="s">
        <v>142</v>
      </c>
      <c r="AU115" s="21" t="s">
        <v>83</v>
      </c>
      <c r="AY115" s="21" t="s">
        <v>139</v>
      </c>
      <c r="BE115" s="200">
        <f t="shared" si="4"/>
        <v>0</v>
      </c>
      <c r="BF115" s="200">
        <f t="shared" si="5"/>
        <v>0</v>
      </c>
      <c r="BG115" s="200">
        <f t="shared" si="6"/>
        <v>0</v>
      </c>
      <c r="BH115" s="200">
        <f t="shared" si="7"/>
        <v>0</v>
      </c>
      <c r="BI115" s="200">
        <f t="shared" si="8"/>
        <v>0</v>
      </c>
      <c r="BJ115" s="21" t="s">
        <v>83</v>
      </c>
      <c r="BK115" s="200">
        <f t="shared" si="9"/>
        <v>0</v>
      </c>
      <c r="BL115" s="21" t="s">
        <v>209</v>
      </c>
      <c r="BM115" s="21" t="s">
        <v>517</v>
      </c>
    </row>
    <row r="116" spans="2:65" s="1" customFormat="1" ht="25.5" customHeight="1">
      <c r="B116" s="38"/>
      <c r="C116" s="189" t="s">
        <v>385</v>
      </c>
      <c r="D116" s="189" t="s">
        <v>142</v>
      </c>
      <c r="E116" s="190" t="s">
        <v>227</v>
      </c>
      <c r="F116" s="191" t="s">
        <v>1249</v>
      </c>
      <c r="G116" s="192" t="s">
        <v>335</v>
      </c>
      <c r="H116" s="193">
        <v>16</v>
      </c>
      <c r="I116" s="194"/>
      <c r="J116" s="195">
        <f t="shared" si="0"/>
        <v>0</v>
      </c>
      <c r="K116" s="191" t="s">
        <v>21</v>
      </c>
      <c r="L116" s="58"/>
      <c r="M116" s="196" t="s">
        <v>21</v>
      </c>
      <c r="N116" s="197" t="s">
        <v>46</v>
      </c>
      <c r="O116" s="39"/>
      <c r="P116" s="198">
        <f t="shared" si="1"/>
        <v>0</v>
      </c>
      <c r="Q116" s="198">
        <v>0</v>
      </c>
      <c r="R116" s="198">
        <f t="shared" si="2"/>
        <v>0</v>
      </c>
      <c r="S116" s="198">
        <v>0</v>
      </c>
      <c r="T116" s="199">
        <f t="shared" si="3"/>
        <v>0</v>
      </c>
      <c r="AR116" s="21" t="s">
        <v>209</v>
      </c>
      <c r="AT116" s="21" t="s">
        <v>142</v>
      </c>
      <c r="AU116" s="21" t="s">
        <v>83</v>
      </c>
      <c r="AY116" s="21" t="s">
        <v>139</v>
      </c>
      <c r="BE116" s="200">
        <f t="shared" si="4"/>
        <v>0</v>
      </c>
      <c r="BF116" s="200">
        <f t="shared" si="5"/>
        <v>0</v>
      </c>
      <c r="BG116" s="200">
        <f t="shared" si="6"/>
        <v>0</v>
      </c>
      <c r="BH116" s="200">
        <f t="shared" si="7"/>
        <v>0</v>
      </c>
      <c r="BI116" s="200">
        <f t="shared" si="8"/>
        <v>0</v>
      </c>
      <c r="BJ116" s="21" t="s">
        <v>83</v>
      </c>
      <c r="BK116" s="200">
        <f t="shared" si="9"/>
        <v>0</v>
      </c>
      <c r="BL116" s="21" t="s">
        <v>209</v>
      </c>
      <c r="BM116" s="21" t="s">
        <v>527</v>
      </c>
    </row>
    <row r="117" spans="2:65" s="1" customFormat="1" ht="25.5" customHeight="1">
      <c r="B117" s="38"/>
      <c r="C117" s="189" t="s">
        <v>390</v>
      </c>
      <c r="D117" s="189" t="s">
        <v>142</v>
      </c>
      <c r="E117" s="190" t="s">
        <v>9</v>
      </c>
      <c r="F117" s="191" t="s">
        <v>1250</v>
      </c>
      <c r="G117" s="192" t="s">
        <v>335</v>
      </c>
      <c r="H117" s="193">
        <v>16</v>
      </c>
      <c r="I117" s="194"/>
      <c r="J117" s="195">
        <f t="shared" si="0"/>
        <v>0</v>
      </c>
      <c r="K117" s="191" t="s">
        <v>21</v>
      </c>
      <c r="L117" s="58"/>
      <c r="M117" s="196" t="s">
        <v>21</v>
      </c>
      <c r="N117" s="197" t="s">
        <v>46</v>
      </c>
      <c r="O117" s="39"/>
      <c r="P117" s="198">
        <f t="shared" si="1"/>
        <v>0</v>
      </c>
      <c r="Q117" s="198">
        <v>0</v>
      </c>
      <c r="R117" s="198">
        <f t="shared" si="2"/>
        <v>0</v>
      </c>
      <c r="S117" s="198">
        <v>0</v>
      </c>
      <c r="T117" s="199">
        <f t="shared" si="3"/>
        <v>0</v>
      </c>
      <c r="AR117" s="21" t="s">
        <v>209</v>
      </c>
      <c r="AT117" s="21" t="s">
        <v>142</v>
      </c>
      <c r="AU117" s="21" t="s">
        <v>83</v>
      </c>
      <c r="AY117" s="21" t="s">
        <v>139</v>
      </c>
      <c r="BE117" s="200">
        <f t="shared" si="4"/>
        <v>0</v>
      </c>
      <c r="BF117" s="200">
        <f t="shared" si="5"/>
        <v>0</v>
      </c>
      <c r="BG117" s="200">
        <f t="shared" si="6"/>
        <v>0</v>
      </c>
      <c r="BH117" s="200">
        <f t="shared" si="7"/>
        <v>0</v>
      </c>
      <c r="BI117" s="200">
        <f t="shared" si="8"/>
        <v>0</v>
      </c>
      <c r="BJ117" s="21" t="s">
        <v>83</v>
      </c>
      <c r="BK117" s="200">
        <f t="shared" si="9"/>
        <v>0</v>
      </c>
      <c r="BL117" s="21" t="s">
        <v>209</v>
      </c>
      <c r="BM117" s="21" t="s">
        <v>540</v>
      </c>
    </row>
    <row r="118" spans="2:65" s="1" customFormat="1" ht="25.5" customHeight="1">
      <c r="B118" s="38"/>
      <c r="C118" s="189" t="s">
        <v>395</v>
      </c>
      <c r="D118" s="189" t="s">
        <v>142</v>
      </c>
      <c r="E118" s="190" t="s">
        <v>236</v>
      </c>
      <c r="F118" s="191" t="s">
        <v>1251</v>
      </c>
      <c r="G118" s="192" t="s">
        <v>1210</v>
      </c>
      <c r="H118" s="193">
        <v>8</v>
      </c>
      <c r="I118" s="194"/>
      <c r="J118" s="195">
        <f t="shared" si="0"/>
        <v>0</v>
      </c>
      <c r="K118" s="191" t="s">
        <v>21</v>
      </c>
      <c r="L118" s="58"/>
      <c r="M118" s="196" t="s">
        <v>21</v>
      </c>
      <c r="N118" s="197" t="s">
        <v>46</v>
      </c>
      <c r="O118" s="39"/>
      <c r="P118" s="198">
        <f t="shared" si="1"/>
        <v>0</v>
      </c>
      <c r="Q118" s="198">
        <v>0</v>
      </c>
      <c r="R118" s="198">
        <f t="shared" si="2"/>
        <v>0</v>
      </c>
      <c r="S118" s="198">
        <v>0</v>
      </c>
      <c r="T118" s="199">
        <f t="shared" si="3"/>
        <v>0</v>
      </c>
      <c r="AR118" s="21" t="s">
        <v>209</v>
      </c>
      <c r="AT118" s="21" t="s">
        <v>142</v>
      </c>
      <c r="AU118" s="21" t="s">
        <v>83</v>
      </c>
      <c r="AY118" s="21" t="s">
        <v>139</v>
      </c>
      <c r="BE118" s="200">
        <f t="shared" si="4"/>
        <v>0</v>
      </c>
      <c r="BF118" s="200">
        <f t="shared" si="5"/>
        <v>0</v>
      </c>
      <c r="BG118" s="200">
        <f t="shared" si="6"/>
        <v>0</v>
      </c>
      <c r="BH118" s="200">
        <f t="shared" si="7"/>
        <v>0</v>
      </c>
      <c r="BI118" s="200">
        <f t="shared" si="8"/>
        <v>0</v>
      </c>
      <c r="BJ118" s="21" t="s">
        <v>83</v>
      </c>
      <c r="BK118" s="200">
        <f t="shared" si="9"/>
        <v>0</v>
      </c>
      <c r="BL118" s="21" t="s">
        <v>209</v>
      </c>
      <c r="BM118" s="21" t="s">
        <v>761</v>
      </c>
    </row>
    <row r="119" spans="2:65" s="1" customFormat="1" ht="16.5" customHeight="1">
      <c r="B119" s="38"/>
      <c r="C119" s="189" t="s">
        <v>400</v>
      </c>
      <c r="D119" s="189" t="s">
        <v>142</v>
      </c>
      <c r="E119" s="190" t="s">
        <v>362</v>
      </c>
      <c r="F119" s="191" t="s">
        <v>1252</v>
      </c>
      <c r="G119" s="192" t="s">
        <v>1210</v>
      </c>
      <c r="H119" s="193">
        <v>2</v>
      </c>
      <c r="I119" s="194"/>
      <c r="J119" s="195">
        <f t="shared" si="0"/>
        <v>0</v>
      </c>
      <c r="K119" s="191" t="s">
        <v>21</v>
      </c>
      <c r="L119" s="58"/>
      <c r="M119" s="196" t="s">
        <v>21</v>
      </c>
      <c r="N119" s="197" t="s">
        <v>46</v>
      </c>
      <c r="O119" s="39"/>
      <c r="P119" s="198">
        <f t="shared" si="1"/>
        <v>0</v>
      </c>
      <c r="Q119" s="198">
        <v>0</v>
      </c>
      <c r="R119" s="198">
        <f t="shared" si="2"/>
        <v>0</v>
      </c>
      <c r="S119" s="198">
        <v>0</v>
      </c>
      <c r="T119" s="199">
        <f t="shared" si="3"/>
        <v>0</v>
      </c>
      <c r="AR119" s="21" t="s">
        <v>209</v>
      </c>
      <c r="AT119" s="21" t="s">
        <v>142</v>
      </c>
      <c r="AU119" s="21" t="s">
        <v>83</v>
      </c>
      <c r="AY119" s="21" t="s">
        <v>139</v>
      </c>
      <c r="BE119" s="200">
        <f t="shared" si="4"/>
        <v>0</v>
      </c>
      <c r="BF119" s="200">
        <f t="shared" si="5"/>
        <v>0</v>
      </c>
      <c r="BG119" s="200">
        <f t="shared" si="6"/>
        <v>0</v>
      </c>
      <c r="BH119" s="200">
        <f t="shared" si="7"/>
        <v>0</v>
      </c>
      <c r="BI119" s="200">
        <f t="shared" si="8"/>
        <v>0</v>
      </c>
      <c r="BJ119" s="21" t="s">
        <v>83</v>
      </c>
      <c r="BK119" s="200">
        <f t="shared" si="9"/>
        <v>0</v>
      </c>
      <c r="BL119" s="21" t="s">
        <v>209</v>
      </c>
      <c r="BM119" s="21" t="s">
        <v>707</v>
      </c>
    </row>
    <row r="120" spans="2:65" s="1" customFormat="1" ht="16.5" customHeight="1">
      <c r="B120" s="38"/>
      <c r="C120" s="189" t="s">
        <v>404</v>
      </c>
      <c r="D120" s="189" t="s">
        <v>142</v>
      </c>
      <c r="E120" s="190" t="s">
        <v>367</v>
      </c>
      <c r="F120" s="191" t="s">
        <v>1253</v>
      </c>
      <c r="G120" s="192" t="s">
        <v>1210</v>
      </c>
      <c r="H120" s="193">
        <v>6</v>
      </c>
      <c r="I120" s="194"/>
      <c r="J120" s="195">
        <f t="shared" si="0"/>
        <v>0</v>
      </c>
      <c r="K120" s="191" t="s">
        <v>21</v>
      </c>
      <c r="L120" s="58"/>
      <c r="M120" s="196" t="s">
        <v>21</v>
      </c>
      <c r="N120" s="197" t="s">
        <v>46</v>
      </c>
      <c r="O120" s="39"/>
      <c r="P120" s="198">
        <f t="shared" si="1"/>
        <v>0</v>
      </c>
      <c r="Q120" s="198">
        <v>0</v>
      </c>
      <c r="R120" s="198">
        <f t="shared" si="2"/>
        <v>0</v>
      </c>
      <c r="S120" s="198">
        <v>0</v>
      </c>
      <c r="T120" s="199">
        <f t="shared" si="3"/>
        <v>0</v>
      </c>
      <c r="AR120" s="21" t="s">
        <v>209</v>
      </c>
      <c r="AT120" s="21" t="s">
        <v>142</v>
      </c>
      <c r="AU120" s="21" t="s">
        <v>83</v>
      </c>
      <c r="AY120" s="21" t="s">
        <v>139</v>
      </c>
      <c r="BE120" s="200">
        <f t="shared" si="4"/>
        <v>0</v>
      </c>
      <c r="BF120" s="200">
        <f t="shared" si="5"/>
        <v>0</v>
      </c>
      <c r="BG120" s="200">
        <f t="shared" si="6"/>
        <v>0</v>
      </c>
      <c r="BH120" s="200">
        <f t="shared" si="7"/>
        <v>0</v>
      </c>
      <c r="BI120" s="200">
        <f t="shared" si="8"/>
        <v>0</v>
      </c>
      <c r="BJ120" s="21" t="s">
        <v>83</v>
      </c>
      <c r="BK120" s="200">
        <f t="shared" si="9"/>
        <v>0</v>
      </c>
      <c r="BL120" s="21" t="s">
        <v>209</v>
      </c>
      <c r="BM120" s="21" t="s">
        <v>719</v>
      </c>
    </row>
    <row r="121" spans="2:65" s="1" customFormat="1" ht="16.5" customHeight="1">
      <c r="B121" s="38"/>
      <c r="C121" s="189" t="s">
        <v>410</v>
      </c>
      <c r="D121" s="189" t="s">
        <v>142</v>
      </c>
      <c r="E121" s="190" t="s">
        <v>372</v>
      </c>
      <c r="F121" s="191" t="s">
        <v>1254</v>
      </c>
      <c r="G121" s="192" t="s">
        <v>1210</v>
      </c>
      <c r="H121" s="193">
        <v>12</v>
      </c>
      <c r="I121" s="194"/>
      <c r="J121" s="195">
        <f t="shared" si="0"/>
        <v>0</v>
      </c>
      <c r="K121" s="191" t="s">
        <v>21</v>
      </c>
      <c r="L121" s="58"/>
      <c r="M121" s="196" t="s">
        <v>21</v>
      </c>
      <c r="N121" s="197" t="s">
        <v>46</v>
      </c>
      <c r="O121" s="39"/>
      <c r="P121" s="198">
        <f t="shared" si="1"/>
        <v>0</v>
      </c>
      <c r="Q121" s="198">
        <v>0</v>
      </c>
      <c r="R121" s="198">
        <f t="shared" si="2"/>
        <v>0</v>
      </c>
      <c r="S121" s="198">
        <v>0</v>
      </c>
      <c r="T121" s="199">
        <f t="shared" si="3"/>
        <v>0</v>
      </c>
      <c r="AR121" s="21" t="s">
        <v>209</v>
      </c>
      <c r="AT121" s="21" t="s">
        <v>142</v>
      </c>
      <c r="AU121" s="21" t="s">
        <v>83</v>
      </c>
      <c r="AY121" s="21" t="s">
        <v>139</v>
      </c>
      <c r="BE121" s="200">
        <f t="shared" si="4"/>
        <v>0</v>
      </c>
      <c r="BF121" s="200">
        <f t="shared" si="5"/>
        <v>0</v>
      </c>
      <c r="BG121" s="200">
        <f t="shared" si="6"/>
        <v>0</v>
      </c>
      <c r="BH121" s="200">
        <f t="shared" si="7"/>
        <v>0</v>
      </c>
      <c r="BI121" s="200">
        <f t="shared" si="8"/>
        <v>0</v>
      </c>
      <c r="BJ121" s="21" t="s">
        <v>83</v>
      </c>
      <c r="BK121" s="200">
        <f t="shared" si="9"/>
        <v>0</v>
      </c>
      <c r="BL121" s="21" t="s">
        <v>209</v>
      </c>
      <c r="BM121" s="21" t="s">
        <v>781</v>
      </c>
    </row>
    <row r="122" spans="2:65" s="1" customFormat="1" ht="16.5" customHeight="1">
      <c r="B122" s="38"/>
      <c r="C122" s="189" t="s">
        <v>415</v>
      </c>
      <c r="D122" s="189" t="s">
        <v>142</v>
      </c>
      <c r="E122" s="190" t="s">
        <v>377</v>
      </c>
      <c r="F122" s="191" t="s">
        <v>1255</v>
      </c>
      <c r="G122" s="192" t="s">
        <v>1210</v>
      </c>
      <c r="H122" s="193">
        <v>4</v>
      </c>
      <c r="I122" s="194"/>
      <c r="J122" s="195">
        <f t="shared" si="0"/>
        <v>0</v>
      </c>
      <c r="K122" s="191" t="s">
        <v>21</v>
      </c>
      <c r="L122" s="58"/>
      <c r="M122" s="196" t="s">
        <v>21</v>
      </c>
      <c r="N122" s="197" t="s">
        <v>46</v>
      </c>
      <c r="O122" s="39"/>
      <c r="P122" s="198">
        <f t="shared" si="1"/>
        <v>0</v>
      </c>
      <c r="Q122" s="198">
        <v>0</v>
      </c>
      <c r="R122" s="198">
        <f t="shared" si="2"/>
        <v>0</v>
      </c>
      <c r="S122" s="198">
        <v>0</v>
      </c>
      <c r="T122" s="199">
        <f t="shared" si="3"/>
        <v>0</v>
      </c>
      <c r="AR122" s="21" t="s">
        <v>209</v>
      </c>
      <c r="AT122" s="21" t="s">
        <v>142</v>
      </c>
      <c r="AU122" s="21" t="s">
        <v>83</v>
      </c>
      <c r="AY122" s="21" t="s">
        <v>139</v>
      </c>
      <c r="BE122" s="200">
        <f t="shared" si="4"/>
        <v>0</v>
      </c>
      <c r="BF122" s="200">
        <f t="shared" si="5"/>
        <v>0</v>
      </c>
      <c r="BG122" s="200">
        <f t="shared" si="6"/>
        <v>0</v>
      </c>
      <c r="BH122" s="200">
        <f t="shared" si="7"/>
        <v>0</v>
      </c>
      <c r="BI122" s="200">
        <f t="shared" si="8"/>
        <v>0</v>
      </c>
      <c r="BJ122" s="21" t="s">
        <v>83</v>
      </c>
      <c r="BK122" s="200">
        <f t="shared" si="9"/>
        <v>0</v>
      </c>
      <c r="BL122" s="21" t="s">
        <v>209</v>
      </c>
      <c r="BM122" s="21" t="s">
        <v>786</v>
      </c>
    </row>
    <row r="123" spans="2:65" s="1" customFormat="1" ht="16.5" customHeight="1">
      <c r="B123" s="38"/>
      <c r="C123" s="189" t="s">
        <v>420</v>
      </c>
      <c r="D123" s="189" t="s">
        <v>142</v>
      </c>
      <c r="E123" s="190" t="s">
        <v>381</v>
      </c>
      <c r="F123" s="191" t="s">
        <v>1256</v>
      </c>
      <c r="G123" s="192" t="s">
        <v>1210</v>
      </c>
      <c r="H123" s="193">
        <v>4</v>
      </c>
      <c r="I123" s="194"/>
      <c r="J123" s="195">
        <f t="shared" si="0"/>
        <v>0</v>
      </c>
      <c r="K123" s="191" t="s">
        <v>21</v>
      </c>
      <c r="L123" s="58"/>
      <c r="M123" s="196" t="s">
        <v>21</v>
      </c>
      <c r="N123" s="197" t="s">
        <v>46</v>
      </c>
      <c r="O123" s="39"/>
      <c r="P123" s="198">
        <f t="shared" si="1"/>
        <v>0</v>
      </c>
      <c r="Q123" s="198">
        <v>0</v>
      </c>
      <c r="R123" s="198">
        <f t="shared" si="2"/>
        <v>0</v>
      </c>
      <c r="S123" s="198">
        <v>0</v>
      </c>
      <c r="T123" s="199">
        <f t="shared" si="3"/>
        <v>0</v>
      </c>
      <c r="AR123" s="21" t="s">
        <v>209</v>
      </c>
      <c r="AT123" s="21" t="s">
        <v>142</v>
      </c>
      <c r="AU123" s="21" t="s">
        <v>83</v>
      </c>
      <c r="AY123" s="21" t="s">
        <v>139</v>
      </c>
      <c r="BE123" s="200">
        <f t="shared" si="4"/>
        <v>0</v>
      </c>
      <c r="BF123" s="200">
        <f t="shared" si="5"/>
        <v>0</v>
      </c>
      <c r="BG123" s="200">
        <f t="shared" si="6"/>
        <v>0</v>
      </c>
      <c r="BH123" s="200">
        <f t="shared" si="7"/>
        <v>0</v>
      </c>
      <c r="BI123" s="200">
        <f t="shared" si="8"/>
        <v>0</v>
      </c>
      <c r="BJ123" s="21" t="s">
        <v>83</v>
      </c>
      <c r="BK123" s="200">
        <f t="shared" si="9"/>
        <v>0</v>
      </c>
      <c r="BL123" s="21" t="s">
        <v>209</v>
      </c>
      <c r="BM123" s="21" t="s">
        <v>793</v>
      </c>
    </row>
    <row r="124" spans="2:65" s="1" customFormat="1" ht="16.5" customHeight="1">
      <c r="B124" s="38"/>
      <c r="C124" s="189" t="s">
        <v>427</v>
      </c>
      <c r="D124" s="189" t="s">
        <v>142</v>
      </c>
      <c r="E124" s="190" t="s">
        <v>385</v>
      </c>
      <c r="F124" s="191" t="s">
        <v>1257</v>
      </c>
      <c r="G124" s="192" t="s">
        <v>1210</v>
      </c>
      <c r="H124" s="193">
        <v>4</v>
      </c>
      <c r="I124" s="194"/>
      <c r="J124" s="195">
        <f t="shared" si="0"/>
        <v>0</v>
      </c>
      <c r="K124" s="191" t="s">
        <v>21</v>
      </c>
      <c r="L124" s="58"/>
      <c r="M124" s="196" t="s">
        <v>21</v>
      </c>
      <c r="N124" s="197" t="s">
        <v>46</v>
      </c>
      <c r="O124" s="39"/>
      <c r="P124" s="198">
        <f t="shared" si="1"/>
        <v>0</v>
      </c>
      <c r="Q124" s="198">
        <v>0</v>
      </c>
      <c r="R124" s="198">
        <f t="shared" si="2"/>
        <v>0</v>
      </c>
      <c r="S124" s="198">
        <v>0</v>
      </c>
      <c r="T124" s="199">
        <f t="shared" si="3"/>
        <v>0</v>
      </c>
      <c r="AR124" s="21" t="s">
        <v>209</v>
      </c>
      <c r="AT124" s="21" t="s">
        <v>142</v>
      </c>
      <c r="AU124" s="21" t="s">
        <v>83</v>
      </c>
      <c r="AY124" s="21" t="s">
        <v>139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21" t="s">
        <v>83</v>
      </c>
      <c r="BK124" s="200">
        <f t="shared" si="9"/>
        <v>0</v>
      </c>
      <c r="BL124" s="21" t="s">
        <v>209</v>
      </c>
      <c r="BM124" s="21" t="s">
        <v>803</v>
      </c>
    </row>
    <row r="125" spans="2:65" s="1" customFormat="1" ht="16.5" customHeight="1">
      <c r="B125" s="38"/>
      <c r="C125" s="189" t="s">
        <v>431</v>
      </c>
      <c r="D125" s="189" t="s">
        <v>142</v>
      </c>
      <c r="E125" s="190" t="s">
        <v>390</v>
      </c>
      <c r="F125" s="191" t="s">
        <v>1258</v>
      </c>
      <c r="G125" s="192" t="s">
        <v>1210</v>
      </c>
      <c r="H125" s="193">
        <v>3</v>
      </c>
      <c r="I125" s="194"/>
      <c r="J125" s="195">
        <f t="shared" si="0"/>
        <v>0</v>
      </c>
      <c r="K125" s="191" t="s">
        <v>21</v>
      </c>
      <c r="L125" s="58"/>
      <c r="M125" s="196" t="s">
        <v>21</v>
      </c>
      <c r="N125" s="197" t="s">
        <v>46</v>
      </c>
      <c r="O125" s="39"/>
      <c r="P125" s="198">
        <f t="shared" si="1"/>
        <v>0</v>
      </c>
      <c r="Q125" s="198">
        <v>0</v>
      </c>
      <c r="R125" s="198">
        <f t="shared" si="2"/>
        <v>0</v>
      </c>
      <c r="S125" s="198">
        <v>0</v>
      </c>
      <c r="T125" s="199">
        <f t="shared" si="3"/>
        <v>0</v>
      </c>
      <c r="AR125" s="21" t="s">
        <v>209</v>
      </c>
      <c r="AT125" s="21" t="s">
        <v>142</v>
      </c>
      <c r="AU125" s="21" t="s">
        <v>83</v>
      </c>
      <c r="AY125" s="21" t="s">
        <v>139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21" t="s">
        <v>83</v>
      </c>
      <c r="BK125" s="200">
        <f t="shared" si="9"/>
        <v>0</v>
      </c>
      <c r="BL125" s="21" t="s">
        <v>209</v>
      </c>
      <c r="BM125" s="21" t="s">
        <v>812</v>
      </c>
    </row>
    <row r="126" spans="2:65" s="1" customFormat="1" ht="16.5" customHeight="1">
      <c r="B126" s="38"/>
      <c r="C126" s="189" t="s">
        <v>435</v>
      </c>
      <c r="D126" s="189" t="s">
        <v>142</v>
      </c>
      <c r="E126" s="190" t="s">
        <v>395</v>
      </c>
      <c r="F126" s="191" t="s">
        <v>1259</v>
      </c>
      <c r="G126" s="192" t="s">
        <v>1210</v>
      </c>
      <c r="H126" s="193">
        <v>1</v>
      </c>
      <c r="I126" s="194"/>
      <c r="J126" s="195">
        <f t="shared" si="0"/>
        <v>0</v>
      </c>
      <c r="K126" s="191" t="s">
        <v>21</v>
      </c>
      <c r="L126" s="58"/>
      <c r="M126" s="196" t="s">
        <v>21</v>
      </c>
      <c r="N126" s="197" t="s">
        <v>46</v>
      </c>
      <c r="O126" s="39"/>
      <c r="P126" s="198">
        <f t="shared" si="1"/>
        <v>0</v>
      </c>
      <c r="Q126" s="198">
        <v>0</v>
      </c>
      <c r="R126" s="198">
        <f t="shared" si="2"/>
        <v>0</v>
      </c>
      <c r="S126" s="198">
        <v>0</v>
      </c>
      <c r="T126" s="199">
        <f t="shared" si="3"/>
        <v>0</v>
      </c>
      <c r="AR126" s="21" t="s">
        <v>209</v>
      </c>
      <c r="AT126" s="21" t="s">
        <v>142</v>
      </c>
      <c r="AU126" s="21" t="s">
        <v>83</v>
      </c>
      <c r="AY126" s="21" t="s">
        <v>139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21" t="s">
        <v>83</v>
      </c>
      <c r="BK126" s="200">
        <f t="shared" si="9"/>
        <v>0</v>
      </c>
      <c r="BL126" s="21" t="s">
        <v>209</v>
      </c>
      <c r="BM126" s="21" t="s">
        <v>820</v>
      </c>
    </row>
    <row r="127" spans="2:65" s="1" customFormat="1" ht="16.5" customHeight="1">
      <c r="B127" s="38"/>
      <c r="C127" s="189" t="s">
        <v>441</v>
      </c>
      <c r="D127" s="189" t="s">
        <v>142</v>
      </c>
      <c r="E127" s="190" t="s">
        <v>400</v>
      </c>
      <c r="F127" s="191" t="s">
        <v>1260</v>
      </c>
      <c r="G127" s="192" t="s">
        <v>1210</v>
      </c>
      <c r="H127" s="193">
        <v>1</v>
      </c>
      <c r="I127" s="194"/>
      <c r="J127" s="195">
        <f t="shared" si="0"/>
        <v>0</v>
      </c>
      <c r="K127" s="191" t="s">
        <v>21</v>
      </c>
      <c r="L127" s="58"/>
      <c r="M127" s="196" t="s">
        <v>21</v>
      </c>
      <c r="N127" s="197" t="s">
        <v>46</v>
      </c>
      <c r="O127" s="39"/>
      <c r="P127" s="198">
        <f t="shared" si="1"/>
        <v>0</v>
      </c>
      <c r="Q127" s="198">
        <v>0</v>
      </c>
      <c r="R127" s="198">
        <f t="shared" si="2"/>
        <v>0</v>
      </c>
      <c r="S127" s="198">
        <v>0</v>
      </c>
      <c r="T127" s="199">
        <f t="shared" si="3"/>
        <v>0</v>
      </c>
      <c r="AR127" s="21" t="s">
        <v>209</v>
      </c>
      <c r="AT127" s="21" t="s">
        <v>142</v>
      </c>
      <c r="AU127" s="21" t="s">
        <v>83</v>
      </c>
      <c r="AY127" s="21" t="s">
        <v>139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21" t="s">
        <v>83</v>
      </c>
      <c r="BK127" s="200">
        <f t="shared" si="9"/>
        <v>0</v>
      </c>
      <c r="BL127" s="21" t="s">
        <v>209</v>
      </c>
      <c r="BM127" s="21" t="s">
        <v>829</v>
      </c>
    </row>
    <row r="128" spans="2:65" s="1" customFormat="1" ht="16.5" customHeight="1">
      <c r="B128" s="38"/>
      <c r="C128" s="189" t="s">
        <v>445</v>
      </c>
      <c r="D128" s="189" t="s">
        <v>142</v>
      </c>
      <c r="E128" s="190" t="s">
        <v>404</v>
      </c>
      <c r="F128" s="191" t="s">
        <v>1261</v>
      </c>
      <c r="G128" s="192" t="s">
        <v>1210</v>
      </c>
      <c r="H128" s="193">
        <v>1</v>
      </c>
      <c r="I128" s="194"/>
      <c r="J128" s="195">
        <f t="shared" si="0"/>
        <v>0</v>
      </c>
      <c r="K128" s="191" t="s">
        <v>21</v>
      </c>
      <c r="L128" s="58"/>
      <c r="M128" s="196" t="s">
        <v>21</v>
      </c>
      <c r="N128" s="197" t="s">
        <v>46</v>
      </c>
      <c r="O128" s="39"/>
      <c r="P128" s="198">
        <f t="shared" si="1"/>
        <v>0</v>
      </c>
      <c r="Q128" s="198">
        <v>0</v>
      </c>
      <c r="R128" s="198">
        <f t="shared" si="2"/>
        <v>0</v>
      </c>
      <c r="S128" s="198">
        <v>0</v>
      </c>
      <c r="T128" s="199">
        <f t="shared" si="3"/>
        <v>0</v>
      </c>
      <c r="AR128" s="21" t="s">
        <v>209</v>
      </c>
      <c r="AT128" s="21" t="s">
        <v>142</v>
      </c>
      <c r="AU128" s="21" t="s">
        <v>83</v>
      </c>
      <c r="AY128" s="21" t="s">
        <v>139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21" t="s">
        <v>83</v>
      </c>
      <c r="BK128" s="200">
        <f t="shared" si="9"/>
        <v>0</v>
      </c>
      <c r="BL128" s="21" t="s">
        <v>209</v>
      </c>
      <c r="BM128" s="21" t="s">
        <v>840</v>
      </c>
    </row>
    <row r="129" spans="2:65" s="1" customFormat="1" ht="16.5" customHeight="1">
      <c r="B129" s="38"/>
      <c r="C129" s="189" t="s">
        <v>449</v>
      </c>
      <c r="D129" s="189" t="s">
        <v>142</v>
      </c>
      <c r="E129" s="190" t="s">
        <v>410</v>
      </c>
      <c r="F129" s="191" t="s">
        <v>1262</v>
      </c>
      <c r="G129" s="192" t="s">
        <v>1210</v>
      </c>
      <c r="H129" s="193">
        <v>1</v>
      </c>
      <c r="I129" s="194"/>
      <c r="J129" s="195">
        <f t="shared" si="0"/>
        <v>0</v>
      </c>
      <c r="K129" s="191" t="s">
        <v>21</v>
      </c>
      <c r="L129" s="58"/>
      <c r="M129" s="196" t="s">
        <v>21</v>
      </c>
      <c r="N129" s="197" t="s">
        <v>46</v>
      </c>
      <c r="O129" s="39"/>
      <c r="P129" s="198">
        <f t="shared" si="1"/>
        <v>0</v>
      </c>
      <c r="Q129" s="198">
        <v>0</v>
      </c>
      <c r="R129" s="198">
        <f t="shared" si="2"/>
        <v>0</v>
      </c>
      <c r="S129" s="198">
        <v>0</v>
      </c>
      <c r="T129" s="199">
        <f t="shared" si="3"/>
        <v>0</v>
      </c>
      <c r="AR129" s="21" t="s">
        <v>209</v>
      </c>
      <c r="AT129" s="21" t="s">
        <v>142</v>
      </c>
      <c r="AU129" s="21" t="s">
        <v>83</v>
      </c>
      <c r="AY129" s="21" t="s">
        <v>139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21" t="s">
        <v>83</v>
      </c>
      <c r="BK129" s="200">
        <f t="shared" si="9"/>
        <v>0</v>
      </c>
      <c r="BL129" s="21" t="s">
        <v>209</v>
      </c>
      <c r="BM129" s="21" t="s">
        <v>850</v>
      </c>
    </row>
    <row r="130" spans="2:65" s="1" customFormat="1" ht="16.5" customHeight="1">
      <c r="B130" s="38"/>
      <c r="C130" s="189" t="s">
        <v>453</v>
      </c>
      <c r="D130" s="189" t="s">
        <v>142</v>
      </c>
      <c r="E130" s="190" t="s">
        <v>415</v>
      </c>
      <c r="F130" s="191" t="s">
        <v>1263</v>
      </c>
      <c r="G130" s="192" t="s">
        <v>1210</v>
      </c>
      <c r="H130" s="193">
        <v>1</v>
      </c>
      <c r="I130" s="194"/>
      <c r="J130" s="195">
        <f t="shared" si="0"/>
        <v>0</v>
      </c>
      <c r="K130" s="191" t="s">
        <v>21</v>
      </c>
      <c r="L130" s="58"/>
      <c r="M130" s="196" t="s">
        <v>21</v>
      </c>
      <c r="N130" s="197" t="s">
        <v>46</v>
      </c>
      <c r="O130" s="39"/>
      <c r="P130" s="198">
        <f t="shared" si="1"/>
        <v>0</v>
      </c>
      <c r="Q130" s="198">
        <v>0</v>
      </c>
      <c r="R130" s="198">
        <f t="shared" si="2"/>
        <v>0</v>
      </c>
      <c r="S130" s="198">
        <v>0</v>
      </c>
      <c r="T130" s="199">
        <f t="shared" si="3"/>
        <v>0</v>
      </c>
      <c r="AR130" s="21" t="s">
        <v>209</v>
      </c>
      <c r="AT130" s="21" t="s">
        <v>142</v>
      </c>
      <c r="AU130" s="21" t="s">
        <v>83</v>
      </c>
      <c r="AY130" s="21" t="s">
        <v>139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21" t="s">
        <v>83</v>
      </c>
      <c r="BK130" s="200">
        <f t="shared" si="9"/>
        <v>0</v>
      </c>
      <c r="BL130" s="21" t="s">
        <v>209</v>
      </c>
      <c r="BM130" s="21" t="s">
        <v>858</v>
      </c>
    </row>
    <row r="131" spans="2:63" s="10" customFormat="1" ht="37.35" customHeight="1">
      <c r="B131" s="173"/>
      <c r="C131" s="174"/>
      <c r="D131" s="175" t="s">
        <v>74</v>
      </c>
      <c r="E131" s="176" t="s">
        <v>1264</v>
      </c>
      <c r="F131" s="176" t="s">
        <v>1265</v>
      </c>
      <c r="G131" s="174"/>
      <c r="H131" s="174"/>
      <c r="I131" s="177"/>
      <c r="J131" s="178">
        <f>BK131</f>
        <v>0</v>
      </c>
      <c r="K131" s="174"/>
      <c r="L131" s="179"/>
      <c r="M131" s="180"/>
      <c r="N131" s="181"/>
      <c r="O131" s="181"/>
      <c r="P131" s="182">
        <f>SUM(P132:P140)</f>
        <v>0</v>
      </c>
      <c r="Q131" s="181"/>
      <c r="R131" s="182">
        <f>SUM(R132:R140)</f>
        <v>0</v>
      </c>
      <c r="S131" s="181"/>
      <c r="T131" s="183">
        <f>SUM(T132:T140)</f>
        <v>0</v>
      </c>
      <c r="AR131" s="184" t="s">
        <v>85</v>
      </c>
      <c r="AT131" s="185" t="s">
        <v>74</v>
      </c>
      <c r="AU131" s="185" t="s">
        <v>75</v>
      </c>
      <c r="AY131" s="184" t="s">
        <v>139</v>
      </c>
      <c r="BK131" s="186">
        <f>SUM(BK132:BK140)</f>
        <v>0</v>
      </c>
    </row>
    <row r="132" spans="2:65" s="1" customFormat="1" ht="51" customHeight="1">
      <c r="B132" s="38"/>
      <c r="C132" s="189" t="s">
        <v>457</v>
      </c>
      <c r="D132" s="189" t="s">
        <v>142</v>
      </c>
      <c r="E132" s="190" t="s">
        <v>1266</v>
      </c>
      <c r="F132" s="191" t="s">
        <v>1267</v>
      </c>
      <c r="G132" s="192" t="s">
        <v>1210</v>
      </c>
      <c r="H132" s="193">
        <v>1</v>
      </c>
      <c r="I132" s="194"/>
      <c r="J132" s="195">
        <f aca="true" t="shared" si="10" ref="J132:J140">ROUND(I132*H132,2)</f>
        <v>0</v>
      </c>
      <c r="K132" s="191" t="s">
        <v>21</v>
      </c>
      <c r="L132" s="58"/>
      <c r="M132" s="196" t="s">
        <v>21</v>
      </c>
      <c r="N132" s="197" t="s">
        <v>46</v>
      </c>
      <c r="O132" s="39"/>
      <c r="P132" s="198">
        <f aca="true" t="shared" si="11" ref="P132:P140">O132*H132</f>
        <v>0</v>
      </c>
      <c r="Q132" s="198">
        <v>0</v>
      </c>
      <c r="R132" s="198">
        <f aca="true" t="shared" si="12" ref="R132:R140">Q132*H132</f>
        <v>0</v>
      </c>
      <c r="S132" s="198">
        <v>0</v>
      </c>
      <c r="T132" s="199">
        <f aca="true" t="shared" si="13" ref="T132:T140">S132*H132</f>
        <v>0</v>
      </c>
      <c r="AR132" s="21" t="s">
        <v>209</v>
      </c>
      <c r="AT132" s="21" t="s">
        <v>142</v>
      </c>
      <c r="AU132" s="21" t="s">
        <v>83</v>
      </c>
      <c r="AY132" s="21" t="s">
        <v>139</v>
      </c>
      <c r="BE132" s="200">
        <f aca="true" t="shared" si="14" ref="BE132:BE140">IF(N132="základní",J132,0)</f>
        <v>0</v>
      </c>
      <c r="BF132" s="200">
        <f aca="true" t="shared" si="15" ref="BF132:BF140">IF(N132="snížená",J132,0)</f>
        <v>0</v>
      </c>
      <c r="BG132" s="200">
        <f aca="true" t="shared" si="16" ref="BG132:BG140">IF(N132="zákl. přenesená",J132,0)</f>
        <v>0</v>
      </c>
      <c r="BH132" s="200">
        <f aca="true" t="shared" si="17" ref="BH132:BH140">IF(N132="sníž. přenesená",J132,0)</f>
        <v>0</v>
      </c>
      <c r="BI132" s="200">
        <f aca="true" t="shared" si="18" ref="BI132:BI140">IF(N132="nulová",J132,0)</f>
        <v>0</v>
      </c>
      <c r="BJ132" s="21" t="s">
        <v>83</v>
      </c>
      <c r="BK132" s="200">
        <f aca="true" t="shared" si="19" ref="BK132:BK140">ROUND(I132*H132,2)</f>
        <v>0</v>
      </c>
      <c r="BL132" s="21" t="s">
        <v>209</v>
      </c>
      <c r="BM132" s="21" t="s">
        <v>866</v>
      </c>
    </row>
    <row r="133" spans="2:65" s="1" customFormat="1" ht="16.5" customHeight="1">
      <c r="B133" s="38"/>
      <c r="C133" s="189" t="s">
        <v>461</v>
      </c>
      <c r="D133" s="189" t="s">
        <v>142</v>
      </c>
      <c r="E133" s="190" t="s">
        <v>1268</v>
      </c>
      <c r="F133" s="191" t="s">
        <v>1269</v>
      </c>
      <c r="G133" s="192" t="s">
        <v>1210</v>
      </c>
      <c r="H133" s="193">
        <v>1</v>
      </c>
      <c r="I133" s="194"/>
      <c r="J133" s="195">
        <f t="shared" si="10"/>
        <v>0</v>
      </c>
      <c r="K133" s="191" t="s">
        <v>21</v>
      </c>
      <c r="L133" s="58"/>
      <c r="M133" s="196" t="s">
        <v>21</v>
      </c>
      <c r="N133" s="197" t="s">
        <v>46</v>
      </c>
      <c r="O133" s="39"/>
      <c r="P133" s="198">
        <f t="shared" si="11"/>
        <v>0</v>
      </c>
      <c r="Q133" s="198">
        <v>0</v>
      </c>
      <c r="R133" s="198">
        <f t="shared" si="12"/>
        <v>0</v>
      </c>
      <c r="S133" s="198">
        <v>0</v>
      </c>
      <c r="T133" s="199">
        <f t="shared" si="13"/>
        <v>0</v>
      </c>
      <c r="AR133" s="21" t="s">
        <v>209</v>
      </c>
      <c r="AT133" s="21" t="s">
        <v>142</v>
      </c>
      <c r="AU133" s="21" t="s">
        <v>83</v>
      </c>
      <c r="AY133" s="21" t="s">
        <v>139</v>
      </c>
      <c r="BE133" s="200">
        <f t="shared" si="14"/>
        <v>0</v>
      </c>
      <c r="BF133" s="200">
        <f t="shared" si="15"/>
        <v>0</v>
      </c>
      <c r="BG133" s="200">
        <f t="shared" si="16"/>
        <v>0</v>
      </c>
      <c r="BH133" s="200">
        <f t="shared" si="17"/>
        <v>0</v>
      </c>
      <c r="BI133" s="200">
        <f t="shared" si="18"/>
        <v>0</v>
      </c>
      <c r="BJ133" s="21" t="s">
        <v>83</v>
      </c>
      <c r="BK133" s="200">
        <f t="shared" si="19"/>
        <v>0</v>
      </c>
      <c r="BL133" s="21" t="s">
        <v>209</v>
      </c>
      <c r="BM133" s="21" t="s">
        <v>874</v>
      </c>
    </row>
    <row r="134" spans="2:65" s="1" customFormat="1" ht="16.5" customHeight="1">
      <c r="B134" s="38"/>
      <c r="C134" s="189" t="s">
        <v>467</v>
      </c>
      <c r="D134" s="189" t="s">
        <v>142</v>
      </c>
      <c r="E134" s="190" t="s">
        <v>1270</v>
      </c>
      <c r="F134" s="191" t="s">
        <v>1271</v>
      </c>
      <c r="G134" s="192" t="s">
        <v>1210</v>
      </c>
      <c r="H134" s="193">
        <v>1</v>
      </c>
      <c r="I134" s="194"/>
      <c r="J134" s="195">
        <f t="shared" si="10"/>
        <v>0</v>
      </c>
      <c r="K134" s="191" t="s">
        <v>21</v>
      </c>
      <c r="L134" s="58"/>
      <c r="M134" s="196" t="s">
        <v>21</v>
      </c>
      <c r="N134" s="197" t="s">
        <v>46</v>
      </c>
      <c r="O134" s="39"/>
      <c r="P134" s="198">
        <f t="shared" si="11"/>
        <v>0</v>
      </c>
      <c r="Q134" s="198">
        <v>0</v>
      </c>
      <c r="R134" s="198">
        <f t="shared" si="12"/>
        <v>0</v>
      </c>
      <c r="S134" s="198">
        <v>0</v>
      </c>
      <c r="T134" s="199">
        <f t="shared" si="13"/>
        <v>0</v>
      </c>
      <c r="AR134" s="21" t="s">
        <v>209</v>
      </c>
      <c r="AT134" s="21" t="s">
        <v>142</v>
      </c>
      <c r="AU134" s="21" t="s">
        <v>83</v>
      </c>
      <c r="AY134" s="21" t="s">
        <v>139</v>
      </c>
      <c r="BE134" s="200">
        <f t="shared" si="14"/>
        <v>0</v>
      </c>
      <c r="BF134" s="200">
        <f t="shared" si="15"/>
        <v>0</v>
      </c>
      <c r="BG134" s="200">
        <f t="shared" si="16"/>
        <v>0</v>
      </c>
      <c r="BH134" s="200">
        <f t="shared" si="17"/>
        <v>0</v>
      </c>
      <c r="BI134" s="200">
        <f t="shared" si="18"/>
        <v>0</v>
      </c>
      <c r="BJ134" s="21" t="s">
        <v>83</v>
      </c>
      <c r="BK134" s="200">
        <f t="shared" si="19"/>
        <v>0</v>
      </c>
      <c r="BL134" s="21" t="s">
        <v>209</v>
      </c>
      <c r="BM134" s="21" t="s">
        <v>883</v>
      </c>
    </row>
    <row r="135" spans="2:65" s="1" customFormat="1" ht="16.5" customHeight="1">
      <c r="B135" s="38"/>
      <c r="C135" s="189" t="s">
        <v>475</v>
      </c>
      <c r="D135" s="189" t="s">
        <v>142</v>
      </c>
      <c r="E135" s="190" t="s">
        <v>1272</v>
      </c>
      <c r="F135" s="191" t="s">
        <v>1273</v>
      </c>
      <c r="G135" s="192" t="s">
        <v>1210</v>
      </c>
      <c r="H135" s="193">
        <v>3</v>
      </c>
      <c r="I135" s="194"/>
      <c r="J135" s="195">
        <f t="shared" si="10"/>
        <v>0</v>
      </c>
      <c r="K135" s="191" t="s">
        <v>21</v>
      </c>
      <c r="L135" s="58"/>
      <c r="M135" s="196" t="s">
        <v>21</v>
      </c>
      <c r="N135" s="197" t="s">
        <v>46</v>
      </c>
      <c r="O135" s="39"/>
      <c r="P135" s="198">
        <f t="shared" si="11"/>
        <v>0</v>
      </c>
      <c r="Q135" s="198">
        <v>0</v>
      </c>
      <c r="R135" s="198">
        <f t="shared" si="12"/>
        <v>0</v>
      </c>
      <c r="S135" s="198">
        <v>0</v>
      </c>
      <c r="T135" s="199">
        <f t="shared" si="13"/>
        <v>0</v>
      </c>
      <c r="AR135" s="21" t="s">
        <v>209</v>
      </c>
      <c r="AT135" s="21" t="s">
        <v>142</v>
      </c>
      <c r="AU135" s="21" t="s">
        <v>83</v>
      </c>
      <c r="AY135" s="21" t="s">
        <v>139</v>
      </c>
      <c r="BE135" s="200">
        <f t="shared" si="14"/>
        <v>0</v>
      </c>
      <c r="BF135" s="200">
        <f t="shared" si="15"/>
        <v>0</v>
      </c>
      <c r="BG135" s="200">
        <f t="shared" si="16"/>
        <v>0</v>
      </c>
      <c r="BH135" s="200">
        <f t="shared" si="17"/>
        <v>0</v>
      </c>
      <c r="BI135" s="200">
        <f t="shared" si="18"/>
        <v>0</v>
      </c>
      <c r="BJ135" s="21" t="s">
        <v>83</v>
      </c>
      <c r="BK135" s="200">
        <f t="shared" si="19"/>
        <v>0</v>
      </c>
      <c r="BL135" s="21" t="s">
        <v>209</v>
      </c>
      <c r="BM135" s="21" t="s">
        <v>890</v>
      </c>
    </row>
    <row r="136" spans="2:65" s="1" customFormat="1" ht="16.5" customHeight="1">
      <c r="B136" s="38"/>
      <c r="C136" s="189" t="s">
        <v>480</v>
      </c>
      <c r="D136" s="189" t="s">
        <v>142</v>
      </c>
      <c r="E136" s="190" t="s">
        <v>1274</v>
      </c>
      <c r="F136" s="191" t="s">
        <v>1275</v>
      </c>
      <c r="G136" s="192" t="s">
        <v>1210</v>
      </c>
      <c r="H136" s="193">
        <v>6</v>
      </c>
      <c r="I136" s="194"/>
      <c r="J136" s="195">
        <f t="shared" si="10"/>
        <v>0</v>
      </c>
      <c r="K136" s="191" t="s">
        <v>21</v>
      </c>
      <c r="L136" s="58"/>
      <c r="M136" s="196" t="s">
        <v>21</v>
      </c>
      <c r="N136" s="197" t="s">
        <v>46</v>
      </c>
      <c r="O136" s="39"/>
      <c r="P136" s="198">
        <f t="shared" si="11"/>
        <v>0</v>
      </c>
      <c r="Q136" s="198">
        <v>0</v>
      </c>
      <c r="R136" s="198">
        <f t="shared" si="12"/>
        <v>0</v>
      </c>
      <c r="S136" s="198">
        <v>0</v>
      </c>
      <c r="T136" s="199">
        <f t="shared" si="13"/>
        <v>0</v>
      </c>
      <c r="AR136" s="21" t="s">
        <v>209</v>
      </c>
      <c r="AT136" s="21" t="s">
        <v>142</v>
      </c>
      <c r="AU136" s="21" t="s">
        <v>83</v>
      </c>
      <c r="AY136" s="21" t="s">
        <v>139</v>
      </c>
      <c r="BE136" s="200">
        <f t="shared" si="14"/>
        <v>0</v>
      </c>
      <c r="BF136" s="200">
        <f t="shared" si="15"/>
        <v>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21" t="s">
        <v>83</v>
      </c>
      <c r="BK136" s="200">
        <f t="shared" si="19"/>
        <v>0</v>
      </c>
      <c r="BL136" s="21" t="s">
        <v>209</v>
      </c>
      <c r="BM136" s="21" t="s">
        <v>337</v>
      </c>
    </row>
    <row r="137" spans="2:65" s="1" customFormat="1" ht="16.5" customHeight="1">
      <c r="B137" s="38"/>
      <c r="C137" s="189" t="s">
        <v>485</v>
      </c>
      <c r="D137" s="189" t="s">
        <v>142</v>
      </c>
      <c r="E137" s="190" t="s">
        <v>1276</v>
      </c>
      <c r="F137" s="191" t="s">
        <v>1277</v>
      </c>
      <c r="G137" s="192" t="s">
        <v>1210</v>
      </c>
      <c r="H137" s="193">
        <v>12</v>
      </c>
      <c r="I137" s="194"/>
      <c r="J137" s="195">
        <f t="shared" si="10"/>
        <v>0</v>
      </c>
      <c r="K137" s="191" t="s">
        <v>21</v>
      </c>
      <c r="L137" s="58"/>
      <c r="M137" s="196" t="s">
        <v>21</v>
      </c>
      <c r="N137" s="197" t="s">
        <v>46</v>
      </c>
      <c r="O137" s="39"/>
      <c r="P137" s="198">
        <f t="shared" si="11"/>
        <v>0</v>
      </c>
      <c r="Q137" s="198">
        <v>0</v>
      </c>
      <c r="R137" s="198">
        <f t="shared" si="12"/>
        <v>0</v>
      </c>
      <c r="S137" s="198">
        <v>0</v>
      </c>
      <c r="T137" s="199">
        <f t="shared" si="13"/>
        <v>0</v>
      </c>
      <c r="AR137" s="21" t="s">
        <v>209</v>
      </c>
      <c r="AT137" s="21" t="s">
        <v>142</v>
      </c>
      <c r="AU137" s="21" t="s">
        <v>83</v>
      </c>
      <c r="AY137" s="21" t="s">
        <v>139</v>
      </c>
      <c r="BE137" s="200">
        <f t="shared" si="14"/>
        <v>0</v>
      </c>
      <c r="BF137" s="200">
        <f t="shared" si="15"/>
        <v>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21" t="s">
        <v>83</v>
      </c>
      <c r="BK137" s="200">
        <f t="shared" si="19"/>
        <v>0</v>
      </c>
      <c r="BL137" s="21" t="s">
        <v>209</v>
      </c>
      <c r="BM137" s="21" t="s">
        <v>342</v>
      </c>
    </row>
    <row r="138" spans="2:65" s="1" customFormat="1" ht="16.5" customHeight="1">
      <c r="B138" s="38"/>
      <c r="C138" s="189" t="s">
        <v>490</v>
      </c>
      <c r="D138" s="189" t="s">
        <v>142</v>
      </c>
      <c r="E138" s="190" t="s">
        <v>1278</v>
      </c>
      <c r="F138" s="191" t="s">
        <v>1279</v>
      </c>
      <c r="G138" s="192" t="s">
        <v>1210</v>
      </c>
      <c r="H138" s="193">
        <v>1</v>
      </c>
      <c r="I138" s="194"/>
      <c r="J138" s="195">
        <f t="shared" si="10"/>
        <v>0</v>
      </c>
      <c r="K138" s="191" t="s">
        <v>21</v>
      </c>
      <c r="L138" s="58"/>
      <c r="M138" s="196" t="s">
        <v>21</v>
      </c>
      <c r="N138" s="197" t="s">
        <v>46</v>
      </c>
      <c r="O138" s="39"/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99">
        <f t="shared" si="13"/>
        <v>0</v>
      </c>
      <c r="AR138" s="21" t="s">
        <v>209</v>
      </c>
      <c r="AT138" s="21" t="s">
        <v>142</v>
      </c>
      <c r="AU138" s="21" t="s">
        <v>83</v>
      </c>
      <c r="AY138" s="21" t="s">
        <v>139</v>
      </c>
      <c r="BE138" s="200">
        <f t="shared" si="14"/>
        <v>0</v>
      </c>
      <c r="BF138" s="200">
        <f t="shared" si="15"/>
        <v>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21" t="s">
        <v>83</v>
      </c>
      <c r="BK138" s="200">
        <f t="shared" si="19"/>
        <v>0</v>
      </c>
      <c r="BL138" s="21" t="s">
        <v>209</v>
      </c>
      <c r="BM138" s="21" t="s">
        <v>910</v>
      </c>
    </row>
    <row r="139" spans="2:65" s="1" customFormat="1" ht="16.5" customHeight="1">
      <c r="B139" s="38"/>
      <c r="C139" s="189" t="s">
        <v>498</v>
      </c>
      <c r="D139" s="189" t="s">
        <v>142</v>
      </c>
      <c r="E139" s="190" t="s">
        <v>1280</v>
      </c>
      <c r="F139" s="191" t="s">
        <v>1281</v>
      </c>
      <c r="G139" s="192" t="s">
        <v>1210</v>
      </c>
      <c r="H139" s="193">
        <v>1</v>
      </c>
      <c r="I139" s="194"/>
      <c r="J139" s="195">
        <f t="shared" si="10"/>
        <v>0</v>
      </c>
      <c r="K139" s="191" t="s">
        <v>21</v>
      </c>
      <c r="L139" s="58"/>
      <c r="M139" s="196" t="s">
        <v>21</v>
      </c>
      <c r="N139" s="197" t="s">
        <v>46</v>
      </c>
      <c r="O139" s="39"/>
      <c r="P139" s="198">
        <f t="shared" si="11"/>
        <v>0</v>
      </c>
      <c r="Q139" s="198">
        <v>0</v>
      </c>
      <c r="R139" s="198">
        <f t="shared" si="12"/>
        <v>0</v>
      </c>
      <c r="S139" s="198">
        <v>0</v>
      </c>
      <c r="T139" s="199">
        <f t="shared" si="13"/>
        <v>0</v>
      </c>
      <c r="AR139" s="21" t="s">
        <v>209</v>
      </c>
      <c r="AT139" s="21" t="s">
        <v>142</v>
      </c>
      <c r="AU139" s="21" t="s">
        <v>83</v>
      </c>
      <c r="AY139" s="21" t="s">
        <v>139</v>
      </c>
      <c r="BE139" s="200">
        <f t="shared" si="14"/>
        <v>0</v>
      </c>
      <c r="BF139" s="200">
        <f t="shared" si="15"/>
        <v>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21" t="s">
        <v>83</v>
      </c>
      <c r="BK139" s="200">
        <f t="shared" si="19"/>
        <v>0</v>
      </c>
      <c r="BL139" s="21" t="s">
        <v>209</v>
      </c>
      <c r="BM139" s="21" t="s">
        <v>917</v>
      </c>
    </row>
    <row r="140" spans="2:65" s="1" customFormat="1" ht="16.5" customHeight="1">
      <c r="B140" s="38"/>
      <c r="C140" s="189" t="s">
        <v>502</v>
      </c>
      <c r="D140" s="189" t="s">
        <v>142</v>
      </c>
      <c r="E140" s="190" t="s">
        <v>1282</v>
      </c>
      <c r="F140" s="191" t="s">
        <v>1283</v>
      </c>
      <c r="G140" s="192" t="s">
        <v>1210</v>
      </c>
      <c r="H140" s="193">
        <v>1</v>
      </c>
      <c r="I140" s="194"/>
      <c r="J140" s="195">
        <f t="shared" si="10"/>
        <v>0</v>
      </c>
      <c r="K140" s="191" t="s">
        <v>21</v>
      </c>
      <c r="L140" s="58"/>
      <c r="M140" s="196" t="s">
        <v>21</v>
      </c>
      <c r="N140" s="197" t="s">
        <v>46</v>
      </c>
      <c r="O140" s="39"/>
      <c r="P140" s="198">
        <f t="shared" si="11"/>
        <v>0</v>
      </c>
      <c r="Q140" s="198">
        <v>0</v>
      </c>
      <c r="R140" s="198">
        <f t="shared" si="12"/>
        <v>0</v>
      </c>
      <c r="S140" s="198">
        <v>0</v>
      </c>
      <c r="T140" s="199">
        <f t="shared" si="13"/>
        <v>0</v>
      </c>
      <c r="AR140" s="21" t="s">
        <v>209</v>
      </c>
      <c r="AT140" s="21" t="s">
        <v>142</v>
      </c>
      <c r="AU140" s="21" t="s">
        <v>83</v>
      </c>
      <c r="AY140" s="21" t="s">
        <v>139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21" t="s">
        <v>83</v>
      </c>
      <c r="BK140" s="200">
        <f t="shared" si="19"/>
        <v>0</v>
      </c>
      <c r="BL140" s="21" t="s">
        <v>209</v>
      </c>
      <c r="BM140" s="21" t="s">
        <v>926</v>
      </c>
    </row>
    <row r="141" spans="2:63" s="10" customFormat="1" ht="37.35" customHeight="1">
      <c r="B141" s="173"/>
      <c r="C141" s="174"/>
      <c r="D141" s="175" t="s">
        <v>74</v>
      </c>
      <c r="E141" s="176" t="s">
        <v>1284</v>
      </c>
      <c r="F141" s="176" t="s">
        <v>1285</v>
      </c>
      <c r="G141" s="174"/>
      <c r="H141" s="174"/>
      <c r="I141" s="177"/>
      <c r="J141" s="178">
        <f>BK141</f>
        <v>0</v>
      </c>
      <c r="K141" s="174"/>
      <c r="L141" s="179"/>
      <c r="M141" s="180"/>
      <c r="N141" s="181"/>
      <c r="O141" s="181"/>
      <c r="P141" s="182">
        <f>SUM(P142:P163)</f>
        <v>0</v>
      </c>
      <c r="Q141" s="181"/>
      <c r="R141" s="182">
        <f>SUM(R142:R163)</f>
        <v>0</v>
      </c>
      <c r="S141" s="181"/>
      <c r="T141" s="183">
        <f>SUM(T142:T163)</f>
        <v>0</v>
      </c>
      <c r="AR141" s="184" t="s">
        <v>85</v>
      </c>
      <c r="AT141" s="185" t="s">
        <v>74</v>
      </c>
      <c r="AU141" s="185" t="s">
        <v>75</v>
      </c>
      <c r="AY141" s="184" t="s">
        <v>139</v>
      </c>
      <c r="BK141" s="186">
        <f>SUM(BK142:BK163)</f>
        <v>0</v>
      </c>
    </row>
    <row r="142" spans="2:65" s="1" customFormat="1" ht="38.25" customHeight="1">
      <c r="B142" s="38"/>
      <c r="C142" s="189" t="s">
        <v>506</v>
      </c>
      <c r="D142" s="189" t="s">
        <v>142</v>
      </c>
      <c r="E142" s="190" t="s">
        <v>1286</v>
      </c>
      <c r="F142" s="191" t="s">
        <v>1287</v>
      </c>
      <c r="G142" s="192" t="s">
        <v>1210</v>
      </c>
      <c r="H142" s="193">
        <v>1</v>
      </c>
      <c r="I142" s="194"/>
      <c r="J142" s="195">
        <f aca="true" t="shared" si="20" ref="J142:J163">ROUND(I142*H142,2)</f>
        <v>0</v>
      </c>
      <c r="K142" s="191" t="s">
        <v>21</v>
      </c>
      <c r="L142" s="58"/>
      <c r="M142" s="196" t="s">
        <v>21</v>
      </c>
      <c r="N142" s="197" t="s">
        <v>46</v>
      </c>
      <c r="O142" s="39"/>
      <c r="P142" s="198">
        <f aca="true" t="shared" si="21" ref="P142:P163">O142*H142</f>
        <v>0</v>
      </c>
      <c r="Q142" s="198">
        <v>0</v>
      </c>
      <c r="R142" s="198">
        <f aca="true" t="shared" si="22" ref="R142:R163">Q142*H142</f>
        <v>0</v>
      </c>
      <c r="S142" s="198">
        <v>0</v>
      </c>
      <c r="T142" s="199">
        <f aca="true" t="shared" si="23" ref="T142:T163">S142*H142</f>
        <v>0</v>
      </c>
      <c r="AR142" s="21" t="s">
        <v>209</v>
      </c>
      <c r="AT142" s="21" t="s">
        <v>142</v>
      </c>
      <c r="AU142" s="21" t="s">
        <v>83</v>
      </c>
      <c r="AY142" s="21" t="s">
        <v>139</v>
      </c>
      <c r="BE142" s="200">
        <f aca="true" t="shared" si="24" ref="BE142:BE163">IF(N142="základní",J142,0)</f>
        <v>0</v>
      </c>
      <c r="BF142" s="200">
        <f aca="true" t="shared" si="25" ref="BF142:BF163">IF(N142="snížená",J142,0)</f>
        <v>0</v>
      </c>
      <c r="BG142" s="200">
        <f aca="true" t="shared" si="26" ref="BG142:BG163">IF(N142="zákl. přenesená",J142,0)</f>
        <v>0</v>
      </c>
      <c r="BH142" s="200">
        <f aca="true" t="shared" si="27" ref="BH142:BH163">IF(N142="sníž. přenesená",J142,0)</f>
        <v>0</v>
      </c>
      <c r="BI142" s="200">
        <f aca="true" t="shared" si="28" ref="BI142:BI163">IF(N142="nulová",J142,0)</f>
        <v>0</v>
      </c>
      <c r="BJ142" s="21" t="s">
        <v>83</v>
      </c>
      <c r="BK142" s="200">
        <f aca="true" t="shared" si="29" ref="BK142:BK163">ROUND(I142*H142,2)</f>
        <v>0</v>
      </c>
      <c r="BL142" s="21" t="s">
        <v>209</v>
      </c>
      <c r="BM142" s="21" t="s">
        <v>932</v>
      </c>
    </row>
    <row r="143" spans="2:65" s="1" customFormat="1" ht="16.5" customHeight="1">
      <c r="B143" s="38"/>
      <c r="C143" s="189" t="s">
        <v>510</v>
      </c>
      <c r="D143" s="189" t="s">
        <v>142</v>
      </c>
      <c r="E143" s="190" t="s">
        <v>1288</v>
      </c>
      <c r="F143" s="191" t="s">
        <v>1289</v>
      </c>
      <c r="G143" s="192" t="s">
        <v>1210</v>
      </c>
      <c r="H143" s="193">
        <v>1</v>
      </c>
      <c r="I143" s="194"/>
      <c r="J143" s="195">
        <f t="shared" si="20"/>
        <v>0</v>
      </c>
      <c r="K143" s="191" t="s">
        <v>21</v>
      </c>
      <c r="L143" s="58"/>
      <c r="M143" s="196" t="s">
        <v>21</v>
      </c>
      <c r="N143" s="197" t="s">
        <v>46</v>
      </c>
      <c r="O143" s="39"/>
      <c r="P143" s="198">
        <f t="shared" si="21"/>
        <v>0</v>
      </c>
      <c r="Q143" s="198">
        <v>0</v>
      </c>
      <c r="R143" s="198">
        <f t="shared" si="22"/>
        <v>0</v>
      </c>
      <c r="S143" s="198">
        <v>0</v>
      </c>
      <c r="T143" s="199">
        <f t="shared" si="23"/>
        <v>0</v>
      </c>
      <c r="AR143" s="21" t="s">
        <v>209</v>
      </c>
      <c r="AT143" s="21" t="s">
        <v>142</v>
      </c>
      <c r="AU143" s="21" t="s">
        <v>83</v>
      </c>
      <c r="AY143" s="21" t="s">
        <v>139</v>
      </c>
      <c r="BE143" s="200">
        <f t="shared" si="24"/>
        <v>0</v>
      </c>
      <c r="BF143" s="200">
        <f t="shared" si="25"/>
        <v>0</v>
      </c>
      <c r="BG143" s="200">
        <f t="shared" si="26"/>
        <v>0</v>
      </c>
      <c r="BH143" s="200">
        <f t="shared" si="27"/>
        <v>0</v>
      </c>
      <c r="BI143" s="200">
        <f t="shared" si="28"/>
        <v>0</v>
      </c>
      <c r="BJ143" s="21" t="s">
        <v>83</v>
      </c>
      <c r="BK143" s="200">
        <f t="shared" si="29"/>
        <v>0</v>
      </c>
      <c r="BL143" s="21" t="s">
        <v>209</v>
      </c>
      <c r="BM143" s="21" t="s">
        <v>941</v>
      </c>
    </row>
    <row r="144" spans="2:65" s="1" customFormat="1" ht="16.5" customHeight="1">
      <c r="B144" s="38"/>
      <c r="C144" s="189" t="s">
        <v>517</v>
      </c>
      <c r="D144" s="189" t="s">
        <v>142</v>
      </c>
      <c r="E144" s="190" t="s">
        <v>1290</v>
      </c>
      <c r="F144" s="191" t="s">
        <v>1291</v>
      </c>
      <c r="G144" s="192" t="s">
        <v>1210</v>
      </c>
      <c r="H144" s="193">
        <v>1</v>
      </c>
      <c r="I144" s="194"/>
      <c r="J144" s="195">
        <f t="shared" si="20"/>
        <v>0</v>
      </c>
      <c r="K144" s="191" t="s">
        <v>21</v>
      </c>
      <c r="L144" s="58"/>
      <c r="M144" s="196" t="s">
        <v>21</v>
      </c>
      <c r="N144" s="197" t="s">
        <v>46</v>
      </c>
      <c r="O144" s="39"/>
      <c r="P144" s="198">
        <f t="shared" si="21"/>
        <v>0</v>
      </c>
      <c r="Q144" s="198">
        <v>0</v>
      </c>
      <c r="R144" s="198">
        <f t="shared" si="22"/>
        <v>0</v>
      </c>
      <c r="S144" s="198">
        <v>0</v>
      </c>
      <c r="T144" s="199">
        <f t="shared" si="23"/>
        <v>0</v>
      </c>
      <c r="AR144" s="21" t="s">
        <v>209</v>
      </c>
      <c r="AT144" s="21" t="s">
        <v>142</v>
      </c>
      <c r="AU144" s="21" t="s">
        <v>83</v>
      </c>
      <c r="AY144" s="21" t="s">
        <v>139</v>
      </c>
      <c r="BE144" s="200">
        <f t="shared" si="24"/>
        <v>0</v>
      </c>
      <c r="BF144" s="200">
        <f t="shared" si="25"/>
        <v>0</v>
      </c>
      <c r="BG144" s="200">
        <f t="shared" si="26"/>
        <v>0</v>
      </c>
      <c r="BH144" s="200">
        <f t="shared" si="27"/>
        <v>0</v>
      </c>
      <c r="BI144" s="200">
        <f t="shared" si="28"/>
        <v>0</v>
      </c>
      <c r="BJ144" s="21" t="s">
        <v>83</v>
      </c>
      <c r="BK144" s="200">
        <f t="shared" si="29"/>
        <v>0</v>
      </c>
      <c r="BL144" s="21" t="s">
        <v>209</v>
      </c>
      <c r="BM144" s="21" t="s">
        <v>955</v>
      </c>
    </row>
    <row r="145" spans="2:65" s="1" customFormat="1" ht="16.5" customHeight="1">
      <c r="B145" s="38"/>
      <c r="C145" s="189" t="s">
        <v>521</v>
      </c>
      <c r="D145" s="189" t="s">
        <v>142</v>
      </c>
      <c r="E145" s="190" t="s">
        <v>1292</v>
      </c>
      <c r="F145" s="191" t="s">
        <v>1269</v>
      </c>
      <c r="G145" s="192" t="s">
        <v>1210</v>
      </c>
      <c r="H145" s="193">
        <v>1</v>
      </c>
      <c r="I145" s="194"/>
      <c r="J145" s="195">
        <f t="shared" si="20"/>
        <v>0</v>
      </c>
      <c r="K145" s="191" t="s">
        <v>21</v>
      </c>
      <c r="L145" s="58"/>
      <c r="M145" s="196" t="s">
        <v>21</v>
      </c>
      <c r="N145" s="197" t="s">
        <v>46</v>
      </c>
      <c r="O145" s="39"/>
      <c r="P145" s="198">
        <f t="shared" si="21"/>
        <v>0</v>
      </c>
      <c r="Q145" s="198">
        <v>0</v>
      </c>
      <c r="R145" s="198">
        <f t="shared" si="22"/>
        <v>0</v>
      </c>
      <c r="S145" s="198">
        <v>0</v>
      </c>
      <c r="T145" s="199">
        <f t="shared" si="23"/>
        <v>0</v>
      </c>
      <c r="AR145" s="21" t="s">
        <v>209</v>
      </c>
      <c r="AT145" s="21" t="s">
        <v>142</v>
      </c>
      <c r="AU145" s="21" t="s">
        <v>83</v>
      </c>
      <c r="AY145" s="21" t="s">
        <v>139</v>
      </c>
      <c r="BE145" s="200">
        <f t="shared" si="24"/>
        <v>0</v>
      </c>
      <c r="BF145" s="200">
        <f t="shared" si="25"/>
        <v>0</v>
      </c>
      <c r="BG145" s="200">
        <f t="shared" si="26"/>
        <v>0</v>
      </c>
      <c r="BH145" s="200">
        <f t="shared" si="27"/>
        <v>0</v>
      </c>
      <c r="BI145" s="200">
        <f t="shared" si="28"/>
        <v>0</v>
      </c>
      <c r="BJ145" s="21" t="s">
        <v>83</v>
      </c>
      <c r="BK145" s="200">
        <f t="shared" si="29"/>
        <v>0</v>
      </c>
      <c r="BL145" s="21" t="s">
        <v>209</v>
      </c>
      <c r="BM145" s="21" t="s">
        <v>964</v>
      </c>
    </row>
    <row r="146" spans="2:65" s="1" customFormat="1" ht="16.5" customHeight="1">
      <c r="B146" s="38"/>
      <c r="C146" s="189" t="s">
        <v>527</v>
      </c>
      <c r="D146" s="189" t="s">
        <v>142</v>
      </c>
      <c r="E146" s="190" t="s">
        <v>1293</v>
      </c>
      <c r="F146" s="191" t="s">
        <v>1294</v>
      </c>
      <c r="G146" s="192" t="s">
        <v>1210</v>
      </c>
      <c r="H146" s="193">
        <v>6</v>
      </c>
      <c r="I146" s="194"/>
      <c r="J146" s="195">
        <f t="shared" si="20"/>
        <v>0</v>
      </c>
      <c r="K146" s="191" t="s">
        <v>21</v>
      </c>
      <c r="L146" s="58"/>
      <c r="M146" s="196" t="s">
        <v>21</v>
      </c>
      <c r="N146" s="197" t="s">
        <v>46</v>
      </c>
      <c r="O146" s="39"/>
      <c r="P146" s="198">
        <f t="shared" si="21"/>
        <v>0</v>
      </c>
      <c r="Q146" s="198">
        <v>0</v>
      </c>
      <c r="R146" s="198">
        <f t="shared" si="22"/>
        <v>0</v>
      </c>
      <c r="S146" s="198">
        <v>0</v>
      </c>
      <c r="T146" s="199">
        <f t="shared" si="23"/>
        <v>0</v>
      </c>
      <c r="AR146" s="21" t="s">
        <v>209</v>
      </c>
      <c r="AT146" s="21" t="s">
        <v>142</v>
      </c>
      <c r="AU146" s="21" t="s">
        <v>83</v>
      </c>
      <c r="AY146" s="21" t="s">
        <v>139</v>
      </c>
      <c r="BE146" s="200">
        <f t="shared" si="24"/>
        <v>0</v>
      </c>
      <c r="BF146" s="200">
        <f t="shared" si="25"/>
        <v>0</v>
      </c>
      <c r="BG146" s="200">
        <f t="shared" si="26"/>
        <v>0</v>
      </c>
      <c r="BH146" s="200">
        <f t="shared" si="27"/>
        <v>0</v>
      </c>
      <c r="BI146" s="200">
        <f t="shared" si="28"/>
        <v>0</v>
      </c>
      <c r="BJ146" s="21" t="s">
        <v>83</v>
      </c>
      <c r="BK146" s="200">
        <f t="shared" si="29"/>
        <v>0</v>
      </c>
      <c r="BL146" s="21" t="s">
        <v>209</v>
      </c>
      <c r="BM146" s="21" t="s">
        <v>972</v>
      </c>
    </row>
    <row r="147" spans="2:65" s="1" customFormat="1" ht="16.5" customHeight="1">
      <c r="B147" s="38"/>
      <c r="C147" s="189" t="s">
        <v>533</v>
      </c>
      <c r="D147" s="189" t="s">
        <v>142</v>
      </c>
      <c r="E147" s="190" t="s">
        <v>1295</v>
      </c>
      <c r="F147" s="191" t="s">
        <v>1296</v>
      </c>
      <c r="G147" s="192" t="s">
        <v>1210</v>
      </c>
      <c r="H147" s="193">
        <v>5</v>
      </c>
      <c r="I147" s="194"/>
      <c r="J147" s="195">
        <f t="shared" si="20"/>
        <v>0</v>
      </c>
      <c r="K147" s="191" t="s">
        <v>21</v>
      </c>
      <c r="L147" s="58"/>
      <c r="M147" s="196" t="s">
        <v>21</v>
      </c>
      <c r="N147" s="197" t="s">
        <v>46</v>
      </c>
      <c r="O147" s="39"/>
      <c r="P147" s="198">
        <f t="shared" si="21"/>
        <v>0</v>
      </c>
      <c r="Q147" s="198">
        <v>0</v>
      </c>
      <c r="R147" s="198">
        <f t="shared" si="22"/>
        <v>0</v>
      </c>
      <c r="S147" s="198">
        <v>0</v>
      </c>
      <c r="T147" s="199">
        <f t="shared" si="23"/>
        <v>0</v>
      </c>
      <c r="AR147" s="21" t="s">
        <v>209</v>
      </c>
      <c r="AT147" s="21" t="s">
        <v>142</v>
      </c>
      <c r="AU147" s="21" t="s">
        <v>83</v>
      </c>
      <c r="AY147" s="21" t="s">
        <v>139</v>
      </c>
      <c r="BE147" s="200">
        <f t="shared" si="24"/>
        <v>0</v>
      </c>
      <c r="BF147" s="200">
        <f t="shared" si="25"/>
        <v>0</v>
      </c>
      <c r="BG147" s="200">
        <f t="shared" si="26"/>
        <v>0</v>
      </c>
      <c r="BH147" s="200">
        <f t="shared" si="27"/>
        <v>0</v>
      </c>
      <c r="BI147" s="200">
        <f t="shared" si="28"/>
        <v>0</v>
      </c>
      <c r="BJ147" s="21" t="s">
        <v>83</v>
      </c>
      <c r="BK147" s="200">
        <f t="shared" si="29"/>
        <v>0</v>
      </c>
      <c r="BL147" s="21" t="s">
        <v>209</v>
      </c>
      <c r="BM147" s="21" t="s">
        <v>981</v>
      </c>
    </row>
    <row r="148" spans="2:65" s="1" customFormat="1" ht="16.5" customHeight="1">
      <c r="B148" s="38"/>
      <c r="C148" s="189" t="s">
        <v>540</v>
      </c>
      <c r="D148" s="189" t="s">
        <v>142</v>
      </c>
      <c r="E148" s="190" t="s">
        <v>1297</v>
      </c>
      <c r="F148" s="191" t="s">
        <v>1298</v>
      </c>
      <c r="G148" s="192" t="s">
        <v>1210</v>
      </c>
      <c r="H148" s="193">
        <v>1</v>
      </c>
      <c r="I148" s="194"/>
      <c r="J148" s="195">
        <f t="shared" si="20"/>
        <v>0</v>
      </c>
      <c r="K148" s="191" t="s">
        <v>21</v>
      </c>
      <c r="L148" s="58"/>
      <c r="M148" s="196" t="s">
        <v>21</v>
      </c>
      <c r="N148" s="197" t="s">
        <v>46</v>
      </c>
      <c r="O148" s="39"/>
      <c r="P148" s="198">
        <f t="shared" si="21"/>
        <v>0</v>
      </c>
      <c r="Q148" s="198">
        <v>0</v>
      </c>
      <c r="R148" s="198">
        <f t="shared" si="22"/>
        <v>0</v>
      </c>
      <c r="S148" s="198">
        <v>0</v>
      </c>
      <c r="T148" s="199">
        <f t="shared" si="23"/>
        <v>0</v>
      </c>
      <c r="AR148" s="21" t="s">
        <v>209</v>
      </c>
      <c r="AT148" s="21" t="s">
        <v>142</v>
      </c>
      <c r="AU148" s="21" t="s">
        <v>83</v>
      </c>
      <c r="AY148" s="21" t="s">
        <v>139</v>
      </c>
      <c r="BE148" s="200">
        <f t="shared" si="24"/>
        <v>0</v>
      </c>
      <c r="BF148" s="200">
        <f t="shared" si="25"/>
        <v>0</v>
      </c>
      <c r="BG148" s="200">
        <f t="shared" si="26"/>
        <v>0</v>
      </c>
      <c r="BH148" s="200">
        <f t="shared" si="27"/>
        <v>0</v>
      </c>
      <c r="BI148" s="200">
        <f t="shared" si="28"/>
        <v>0</v>
      </c>
      <c r="BJ148" s="21" t="s">
        <v>83</v>
      </c>
      <c r="BK148" s="200">
        <f t="shared" si="29"/>
        <v>0</v>
      </c>
      <c r="BL148" s="21" t="s">
        <v>209</v>
      </c>
      <c r="BM148" s="21" t="s">
        <v>988</v>
      </c>
    </row>
    <row r="149" spans="2:65" s="1" customFormat="1" ht="16.5" customHeight="1">
      <c r="B149" s="38"/>
      <c r="C149" s="189" t="s">
        <v>755</v>
      </c>
      <c r="D149" s="189" t="s">
        <v>142</v>
      </c>
      <c r="E149" s="190" t="s">
        <v>1299</v>
      </c>
      <c r="F149" s="191" t="s">
        <v>1300</v>
      </c>
      <c r="G149" s="192" t="s">
        <v>1210</v>
      </c>
      <c r="H149" s="193">
        <v>1</v>
      </c>
      <c r="I149" s="194"/>
      <c r="J149" s="195">
        <f t="shared" si="20"/>
        <v>0</v>
      </c>
      <c r="K149" s="191" t="s">
        <v>21</v>
      </c>
      <c r="L149" s="58"/>
      <c r="M149" s="196" t="s">
        <v>21</v>
      </c>
      <c r="N149" s="197" t="s">
        <v>46</v>
      </c>
      <c r="O149" s="39"/>
      <c r="P149" s="198">
        <f t="shared" si="21"/>
        <v>0</v>
      </c>
      <c r="Q149" s="198">
        <v>0</v>
      </c>
      <c r="R149" s="198">
        <f t="shared" si="22"/>
        <v>0</v>
      </c>
      <c r="S149" s="198">
        <v>0</v>
      </c>
      <c r="T149" s="199">
        <f t="shared" si="23"/>
        <v>0</v>
      </c>
      <c r="AR149" s="21" t="s">
        <v>209</v>
      </c>
      <c r="AT149" s="21" t="s">
        <v>142</v>
      </c>
      <c r="AU149" s="21" t="s">
        <v>83</v>
      </c>
      <c r="AY149" s="21" t="s">
        <v>139</v>
      </c>
      <c r="BE149" s="200">
        <f t="shared" si="24"/>
        <v>0</v>
      </c>
      <c r="BF149" s="200">
        <f t="shared" si="25"/>
        <v>0</v>
      </c>
      <c r="BG149" s="200">
        <f t="shared" si="26"/>
        <v>0</v>
      </c>
      <c r="BH149" s="200">
        <f t="shared" si="27"/>
        <v>0</v>
      </c>
      <c r="BI149" s="200">
        <f t="shared" si="28"/>
        <v>0</v>
      </c>
      <c r="BJ149" s="21" t="s">
        <v>83</v>
      </c>
      <c r="BK149" s="200">
        <f t="shared" si="29"/>
        <v>0</v>
      </c>
      <c r="BL149" s="21" t="s">
        <v>209</v>
      </c>
      <c r="BM149" s="21" t="s">
        <v>995</v>
      </c>
    </row>
    <row r="150" spans="2:65" s="1" customFormat="1" ht="16.5" customHeight="1">
      <c r="B150" s="38"/>
      <c r="C150" s="189" t="s">
        <v>761</v>
      </c>
      <c r="D150" s="189" t="s">
        <v>142</v>
      </c>
      <c r="E150" s="190" t="s">
        <v>1301</v>
      </c>
      <c r="F150" s="191" t="s">
        <v>1302</v>
      </c>
      <c r="G150" s="192" t="s">
        <v>1210</v>
      </c>
      <c r="H150" s="193">
        <v>1</v>
      </c>
      <c r="I150" s="194"/>
      <c r="J150" s="195">
        <f t="shared" si="20"/>
        <v>0</v>
      </c>
      <c r="K150" s="191" t="s">
        <v>21</v>
      </c>
      <c r="L150" s="58"/>
      <c r="M150" s="196" t="s">
        <v>21</v>
      </c>
      <c r="N150" s="197" t="s">
        <v>46</v>
      </c>
      <c r="O150" s="39"/>
      <c r="P150" s="198">
        <f t="shared" si="21"/>
        <v>0</v>
      </c>
      <c r="Q150" s="198">
        <v>0</v>
      </c>
      <c r="R150" s="198">
        <f t="shared" si="22"/>
        <v>0</v>
      </c>
      <c r="S150" s="198">
        <v>0</v>
      </c>
      <c r="T150" s="199">
        <f t="shared" si="23"/>
        <v>0</v>
      </c>
      <c r="AR150" s="21" t="s">
        <v>209</v>
      </c>
      <c r="AT150" s="21" t="s">
        <v>142</v>
      </c>
      <c r="AU150" s="21" t="s">
        <v>83</v>
      </c>
      <c r="AY150" s="21" t="s">
        <v>139</v>
      </c>
      <c r="BE150" s="200">
        <f t="shared" si="24"/>
        <v>0</v>
      </c>
      <c r="BF150" s="200">
        <f t="shared" si="25"/>
        <v>0</v>
      </c>
      <c r="BG150" s="200">
        <f t="shared" si="26"/>
        <v>0</v>
      </c>
      <c r="BH150" s="200">
        <f t="shared" si="27"/>
        <v>0</v>
      </c>
      <c r="BI150" s="200">
        <f t="shared" si="28"/>
        <v>0</v>
      </c>
      <c r="BJ150" s="21" t="s">
        <v>83</v>
      </c>
      <c r="BK150" s="200">
        <f t="shared" si="29"/>
        <v>0</v>
      </c>
      <c r="BL150" s="21" t="s">
        <v>209</v>
      </c>
      <c r="BM150" s="21" t="s">
        <v>1003</v>
      </c>
    </row>
    <row r="151" spans="2:65" s="1" customFormat="1" ht="16.5" customHeight="1">
      <c r="B151" s="38"/>
      <c r="C151" s="189" t="s">
        <v>678</v>
      </c>
      <c r="D151" s="189" t="s">
        <v>142</v>
      </c>
      <c r="E151" s="190" t="s">
        <v>1303</v>
      </c>
      <c r="F151" s="191" t="s">
        <v>1304</v>
      </c>
      <c r="G151" s="192" t="s">
        <v>1210</v>
      </c>
      <c r="H151" s="193">
        <v>2</v>
      </c>
      <c r="I151" s="194"/>
      <c r="J151" s="195">
        <f t="shared" si="20"/>
        <v>0</v>
      </c>
      <c r="K151" s="191" t="s">
        <v>21</v>
      </c>
      <c r="L151" s="58"/>
      <c r="M151" s="196" t="s">
        <v>21</v>
      </c>
      <c r="N151" s="197" t="s">
        <v>46</v>
      </c>
      <c r="O151" s="39"/>
      <c r="P151" s="198">
        <f t="shared" si="21"/>
        <v>0</v>
      </c>
      <c r="Q151" s="198">
        <v>0</v>
      </c>
      <c r="R151" s="198">
        <f t="shared" si="22"/>
        <v>0</v>
      </c>
      <c r="S151" s="198">
        <v>0</v>
      </c>
      <c r="T151" s="199">
        <f t="shared" si="23"/>
        <v>0</v>
      </c>
      <c r="AR151" s="21" t="s">
        <v>209</v>
      </c>
      <c r="AT151" s="21" t="s">
        <v>142</v>
      </c>
      <c r="AU151" s="21" t="s">
        <v>83</v>
      </c>
      <c r="AY151" s="21" t="s">
        <v>139</v>
      </c>
      <c r="BE151" s="200">
        <f t="shared" si="24"/>
        <v>0</v>
      </c>
      <c r="BF151" s="200">
        <f t="shared" si="25"/>
        <v>0</v>
      </c>
      <c r="BG151" s="200">
        <f t="shared" si="26"/>
        <v>0</v>
      </c>
      <c r="BH151" s="200">
        <f t="shared" si="27"/>
        <v>0</v>
      </c>
      <c r="BI151" s="200">
        <f t="shared" si="28"/>
        <v>0</v>
      </c>
      <c r="BJ151" s="21" t="s">
        <v>83</v>
      </c>
      <c r="BK151" s="200">
        <f t="shared" si="29"/>
        <v>0</v>
      </c>
      <c r="BL151" s="21" t="s">
        <v>209</v>
      </c>
      <c r="BM151" s="21" t="s">
        <v>1009</v>
      </c>
    </row>
    <row r="152" spans="2:65" s="1" customFormat="1" ht="16.5" customHeight="1">
      <c r="B152" s="38"/>
      <c r="C152" s="189" t="s">
        <v>707</v>
      </c>
      <c r="D152" s="189" t="s">
        <v>142</v>
      </c>
      <c r="E152" s="190" t="s">
        <v>1305</v>
      </c>
      <c r="F152" s="191" t="s">
        <v>1306</v>
      </c>
      <c r="G152" s="192" t="s">
        <v>1210</v>
      </c>
      <c r="H152" s="193">
        <v>1</v>
      </c>
      <c r="I152" s="194"/>
      <c r="J152" s="195">
        <f t="shared" si="20"/>
        <v>0</v>
      </c>
      <c r="K152" s="191" t="s">
        <v>21</v>
      </c>
      <c r="L152" s="58"/>
      <c r="M152" s="196" t="s">
        <v>21</v>
      </c>
      <c r="N152" s="197" t="s">
        <v>46</v>
      </c>
      <c r="O152" s="39"/>
      <c r="P152" s="198">
        <f t="shared" si="21"/>
        <v>0</v>
      </c>
      <c r="Q152" s="198">
        <v>0</v>
      </c>
      <c r="R152" s="198">
        <f t="shared" si="22"/>
        <v>0</v>
      </c>
      <c r="S152" s="198">
        <v>0</v>
      </c>
      <c r="T152" s="199">
        <f t="shared" si="23"/>
        <v>0</v>
      </c>
      <c r="AR152" s="21" t="s">
        <v>209</v>
      </c>
      <c r="AT152" s="21" t="s">
        <v>142</v>
      </c>
      <c r="AU152" s="21" t="s">
        <v>83</v>
      </c>
      <c r="AY152" s="21" t="s">
        <v>139</v>
      </c>
      <c r="BE152" s="200">
        <f t="shared" si="24"/>
        <v>0</v>
      </c>
      <c r="BF152" s="200">
        <f t="shared" si="25"/>
        <v>0</v>
      </c>
      <c r="BG152" s="200">
        <f t="shared" si="26"/>
        <v>0</v>
      </c>
      <c r="BH152" s="200">
        <f t="shared" si="27"/>
        <v>0</v>
      </c>
      <c r="BI152" s="200">
        <f t="shared" si="28"/>
        <v>0</v>
      </c>
      <c r="BJ152" s="21" t="s">
        <v>83</v>
      </c>
      <c r="BK152" s="200">
        <f t="shared" si="29"/>
        <v>0</v>
      </c>
      <c r="BL152" s="21" t="s">
        <v>209</v>
      </c>
      <c r="BM152" s="21" t="s">
        <v>1307</v>
      </c>
    </row>
    <row r="153" spans="2:65" s="1" customFormat="1" ht="16.5" customHeight="1">
      <c r="B153" s="38"/>
      <c r="C153" s="189" t="s">
        <v>772</v>
      </c>
      <c r="D153" s="189" t="s">
        <v>142</v>
      </c>
      <c r="E153" s="190" t="s">
        <v>1308</v>
      </c>
      <c r="F153" s="191" t="s">
        <v>1309</v>
      </c>
      <c r="G153" s="192" t="s">
        <v>1210</v>
      </c>
      <c r="H153" s="193">
        <v>1</v>
      </c>
      <c r="I153" s="194"/>
      <c r="J153" s="195">
        <f t="shared" si="20"/>
        <v>0</v>
      </c>
      <c r="K153" s="191" t="s">
        <v>21</v>
      </c>
      <c r="L153" s="58"/>
      <c r="M153" s="196" t="s">
        <v>21</v>
      </c>
      <c r="N153" s="197" t="s">
        <v>46</v>
      </c>
      <c r="O153" s="39"/>
      <c r="P153" s="198">
        <f t="shared" si="21"/>
        <v>0</v>
      </c>
      <c r="Q153" s="198">
        <v>0</v>
      </c>
      <c r="R153" s="198">
        <f t="shared" si="22"/>
        <v>0</v>
      </c>
      <c r="S153" s="198">
        <v>0</v>
      </c>
      <c r="T153" s="199">
        <f t="shared" si="23"/>
        <v>0</v>
      </c>
      <c r="AR153" s="21" t="s">
        <v>209</v>
      </c>
      <c r="AT153" s="21" t="s">
        <v>142</v>
      </c>
      <c r="AU153" s="21" t="s">
        <v>83</v>
      </c>
      <c r="AY153" s="21" t="s">
        <v>139</v>
      </c>
      <c r="BE153" s="200">
        <f t="shared" si="24"/>
        <v>0</v>
      </c>
      <c r="BF153" s="200">
        <f t="shared" si="25"/>
        <v>0</v>
      </c>
      <c r="BG153" s="200">
        <f t="shared" si="26"/>
        <v>0</v>
      </c>
      <c r="BH153" s="200">
        <f t="shared" si="27"/>
        <v>0</v>
      </c>
      <c r="BI153" s="200">
        <f t="shared" si="28"/>
        <v>0</v>
      </c>
      <c r="BJ153" s="21" t="s">
        <v>83</v>
      </c>
      <c r="BK153" s="200">
        <f t="shared" si="29"/>
        <v>0</v>
      </c>
      <c r="BL153" s="21" t="s">
        <v>209</v>
      </c>
      <c r="BM153" s="21" t="s">
        <v>1310</v>
      </c>
    </row>
    <row r="154" spans="2:65" s="1" customFormat="1" ht="16.5" customHeight="1">
      <c r="B154" s="38"/>
      <c r="C154" s="189" t="s">
        <v>719</v>
      </c>
      <c r="D154" s="189" t="s">
        <v>142</v>
      </c>
      <c r="E154" s="190" t="s">
        <v>1311</v>
      </c>
      <c r="F154" s="191" t="s">
        <v>1312</v>
      </c>
      <c r="G154" s="192" t="s">
        <v>1210</v>
      </c>
      <c r="H154" s="193">
        <v>1</v>
      </c>
      <c r="I154" s="194"/>
      <c r="J154" s="195">
        <f t="shared" si="20"/>
        <v>0</v>
      </c>
      <c r="K154" s="191" t="s">
        <v>21</v>
      </c>
      <c r="L154" s="58"/>
      <c r="M154" s="196" t="s">
        <v>21</v>
      </c>
      <c r="N154" s="197" t="s">
        <v>46</v>
      </c>
      <c r="O154" s="39"/>
      <c r="P154" s="198">
        <f t="shared" si="21"/>
        <v>0</v>
      </c>
      <c r="Q154" s="198">
        <v>0</v>
      </c>
      <c r="R154" s="198">
        <f t="shared" si="22"/>
        <v>0</v>
      </c>
      <c r="S154" s="198">
        <v>0</v>
      </c>
      <c r="T154" s="199">
        <f t="shared" si="23"/>
        <v>0</v>
      </c>
      <c r="AR154" s="21" t="s">
        <v>209</v>
      </c>
      <c r="AT154" s="21" t="s">
        <v>142</v>
      </c>
      <c r="AU154" s="21" t="s">
        <v>83</v>
      </c>
      <c r="AY154" s="21" t="s">
        <v>139</v>
      </c>
      <c r="BE154" s="200">
        <f t="shared" si="24"/>
        <v>0</v>
      </c>
      <c r="BF154" s="200">
        <f t="shared" si="25"/>
        <v>0</v>
      </c>
      <c r="BG154" s="200">
        <f t="shared" si="26"/>
        <v>0</v>
      </c>
      <c r="BH154" s="200">
        <f t="shared" si="27"/>
        <v>0</v>
      </c>
      <c r="BI154" s="200">
        <f t="shared" si="28"/>
        <v>0</v>
      </c>
      <c r="BJ154" s="21" t="s">
        <v>83</v>
      </c>
      <c r="BK154" s="200">
        <f t="shared" si="29"/>
        <v>0</v>
      </c>
      <c r="BL154" s="21" t="s">
        <v>209</v>
      </c>
      <c r="BM154" s="21" t="s">
        <v>1313</v>
      </c>
    </row>
    <row r="155" spans="2:65" s="1" customFormat="1" ht="16.5" customHeight="1">
      <c r="B155" s="38"/>
      <c r="C155" s="189" t="s">
        <v>779</v>
      </c>
      <c r="D155" s="189" t="s">
        <v>142</v>
      </c>
      <c r="E155" s="190" t="s">
        <v>1314</v>
      </c>
      <c r="F155" s="191" t="s">
        <v>1315</v>
      </c>
      <c r="G155" s="192" t="s">
        <v>1210</v>
      </c>
      <c r="H155" s="193">
        <v>2</v>
      </c>
      <c r="I155" s="194"/>
      <c r="J155" s="195">
        <f t="shared" si="20"/>
        <v>0</v>
      </c>
      <c r="K155" s="191" t="s">
        <v>21</v>
      </c>
      <c r="L155" s="58"/>
      <c r="M155" s="196" t="s">
        <v>21</v>
      </c>
      <c r="N155" s="197" t="s">
        <v>46</v>
      </c>
      <c r="O155" s="39"/>
      <c r="P155" s="198">
        <f t="shared" si="21"/>
        <v>0</v>
      </c>
      <c r="Q155" s="198">
        <v>0</v>
      </c>
      <c r="R155" s="198">
        <f t="shared" si="22"/>
        <v>0</v>
      </c>
      <c r="S155" s="198">
        <v>0</v>
      </c>
      <c r="T155" s="199">
        <f t="shared" si="23"/>
        <v>0</v>
      </c>
      <c r="AR155" s="21" t="s">
        <v>209</v>
      </c>
      <c r="AT155" s="21" t="s">
        <v>142</v>
      </c>
      <c r="AU155" s="21" t="s">
        <v>83</v>
      </c>
      <c r="AY155" s="21" t="s">
        <v>139</v>
      </c>
      <c r="BE155" s="200">
        <f t="shared" si="24"/>
        <v>0</v>
      </c>
      <c r="BF155" s="200">
        <f t="shared" si="25"/>
        <v>0</v>
      </c>
      <c r="BG155" s="200">
        <f t="shared" si="26"/>
        <v>0</v>
      </c>
      <c r="BH155" s="200">
        <f t="shared" si="27"/>
        <v>0</v>
      </c>
      <c r="BI155" s="200">
        <f t="shared" si="28"/>
        <v>0</v>
      </c>
      <c r="BJ155" s="21" t="s">
        <v>83</v>
      </c>
      <c r="BK155" s="200">
        <f t="shared" si="29"/>
        <v>0</v>
      </c>
      <c r="BL155" s="21" t="s">
        <v>209</v>
      </c>
      <c r="BM155" s="21" t="s">
        <v>1316</v>
      </c>
    </row>
    <row r="156" spans="2:65" s="1" customFormat="1" ht="16.5" customHeight="1">
      <c r="B156" s="38"/>
      <c r="C156" s="189" t="s">
        <v>781</v>
      </c>
      <c r="D156" s="189" t="s">
        <v>142</v>
      </c>
      <c r="E156" s="190" t="s">
        <v>1317</v>
      </c>
      <c r="F156" s="191" t="s">
        <v>1275</v>
      </c>
      <c r="G156" s="192" t="s">
        <v>1210</v>
      </c>
      <c r="H156" s="193">
        <v>20</v>
      </c>
      <c r="I156" s="194"/>
      <c r="J156" s="195">
        <f t="shared" si="20"/>
        <v>0</v>
      </c>
      <c r="K156" s="191" t="s">
        <v>21</v>
      </c>
      <c r="L156" s="58"/>
      <c r="M156" s="196" t="s">
        <v>21</v>
      </c>
      <c r="N156" s="197" t="s">
        <v>46</v>
      </c>
      <c r="O156" s="39"/>
      <c r="P156" s="198">
        <f t="shared" si="21"/>
        <v>0</v>
      </c>
      <c r="Q156" s="198">
        <v>0</v>
      </c>
      <c r="R156" s="198">
        <f t="shared" si="22"/>
        <v>0</v>
      </c>
      <c r="S156" s="198">
        <v>0</v>
      </c>
      <c r="T156" s="199">
        <f t="shared" si="23"/>
        <v>0</v>
      </c>
      <c r="AR156" s="21" t="s">
        <v>209</v>
      </c>
      <c r="AT156" s="21" t="s">
        <v>142</v>
      </c>
      <c r="AU156" s="21" t="s">
        <v>83</v>
      </c>
      <c r="AY156" s="21" t="s">
        <v>139</v>
      </c>
      <c r="BE156" s="200">
        <f t="shared" si="24"/>
        <v>0</v>
      </c>
      <c r="BF156" s="200">
        <f t="shared" si="25"/>
        <v>0</v>
      </c>
      <c r="BG156" s="200">
        <f t="shared" si="26"/>
        <v>0</v>
      </c>
      <c r="BH156" s="200">
        <f t="shared" si="27"/>
        <v>0</v>
      </c>
      <c r="BI156" s="200">
        <f t="shared" si="28"/>
        <v>0</v>
      </c>
      <c r="BJ156" s="21" t="s">
        <v>83</v>
      </c>
      <c r="BK156" s="200">
        <f t="shared" si="29"/>
        <v>0</v>
      </c>
      <c r="BL156" s="21" t="s">
        <v>209</v>
      </c>
      <c r="BM156" s="21" t="s">
        <v>1318</v>
      </c>
    </row>
    <row r="157" spans="2:65" s="1" customFormat="1" ht="16.5" customHeight="1">
      <c r="B157" s="38"/>
      <c r="C157" s="189" t="s">
        <v>783</v>
      </c>
      <c r="D157" s="189" t="s">
        <v>142</v>
      </c>
      <c r="E157" s="190" t="s">
        <v>1319</v>
      </c>
      <c r="F157" s="191" t="s">
        <v>1320</v>
      </c>
      <c r="G157" s="192" t="s">
        <v>1210</v>
      </c>
      <c r="H157" s="193">
        <v>9</v>
      </c>
      <c r="I157" s="194"/>
      <c r="J157" s="195">
        <f t="shared" si="20"/>
        <v>0</v>
      </c>
      <c r="K157" s="191" t="s">
        <v>21</v>
      </c>
      <c r="L157" s="58"/>
      <c r="M157" s="196" t="s">
        <v>21</v>
      </c>
      <c r="N157" s="197" t="s">
        <v>46</v>
      </c>
      <c r="O157" s="39"/>
      <c r="P157" s="198">
        <f t="shared" si="21"/>
        <v>0</v>
      </c>
      <c r="Q157" s="198">
        <v>0</v>
      </c>
      <c r="R157" s="198">
        <f t="shared" si="22"/>
        <v>0</v>
      </c>
      <c r="S157" s="198">
        <v>0</v>
      </c>
      <c r="T157" s="199">
        <f t="shared" si="23"/>
        <v>0</v>
      </c>
      <c r="AR157" s="21" t="s">
        <v>209</v>
      </c>
      <c r="AT157" s="21" t="s">
        <v>142</v>
      </c>
      <c r="AU157" s="21" t="s">
        <v>83</v>
      </c>
      <c r="AY157" s="21" t="s">
        <v>139</v>
      </c>
      <c r="BE157" s="200">
        <f t="shared" si="24"/>
        <v>0</v>
      </c>
      <c r="BF157" s="200">
        <f t="shared" si="25"/>
        <v>0</v>
      </c>
      <c r="BG157" s="200">
        <f t="shared" si="26"/>
        <v>0</v>
      </c>
      <c r="BH157" s="200">
        <f t="shared" si="27"/>
        <v>0</v>
      </c>
      <c r="BI157" s="200">
        <f t="shared" si="28"/>
        <v>0</v>
      </c>
      <c r="BJ157" s="21" t="s">
        <v>83</v>
      </c>
      <c r="BK157" s="200">
        <f t="shared" si="29"/>
        <v>0</v>
      </c>
      <c r="BL157" s="21" t="s">
        <v>209</v>
      </c>
      <c r="BM157" s="21" t="s">
        <v>1321</v>
      </c>
    </row>
    <row r="158" spans="2:65" s="1" customFormat="1" ht="16.5" customHeight="1">
      <c r="B158" s="38"/>
      <c r="C158" s="189" t="s">
        <v>786</v>
      </c>
      <c r="D158" s="189" t="s">
        <v>142</v>
      </c>
      <c r="E158" s="190" t="s">
        <v>1322</v>
      </c>
      <c r="F158" s="191" t="s">
        <v>1273</v>
      </c>
      <c r="G158" s="192" t="s">
        <v>1210</v>
      </c>
      <c r="H158" s="193">
        <v>3</v>
      </c>
      <c r="I158" s="194"/>
      <c r="J158" s="195">
        <f t="shared" si="20"/>
        <v>0</v>
      </c>
      <c r="K158" s="191" t="s">
        <v>21</v>
      </c>
      <c r="L158" s="58"/>
      <c r="M158" s="196" t="s">
        <v>21</v>
      </c>
      <c r="N158" s="197" t="s">
        <v>46</v>
      </c>
      <c r="O158" s="39"/>
      <c r="P158" s="198">
        <f t="shared" si="21"/>
        <v>0</v>
      </c>
      <c r="Q158" s="198">
        <v>0</v>
      </c>
      <c r="R158" s="198">
        <f t="shared" si="22"/>
        <v>0</v>
      </c>
      <c r="S158" s="198">
        <v>0</v>
      </c>
      <c r="T158" s="199">
        <f t="shared" si="23"/>
        <v>0</v>
      </c>
      <c r="AR158" s="21" t="s">
        <v>209</v>
      </c>
      <c r="AT158" s="21" t="s">
        <v>142</v>
      </c>
      <c r="AU158" s="21" t="s">
        <v>83</v>
      </c>
      <c r="AY158" s="21" t="s">
        <v>139</v>
      </c>
      <c r="BE158" s="200">
        <f t="shared" si="24"/>
        <v>0</v>
      </c>
      <c r="BF158" s="200">
        <f t="shared" si="25"/>
        <v>0</v>
      </c>
      <c r="BG158" s="200">
        <f t="shared" si="26"/>
        <v>0</v>
      </c>
      <c r="BH158" s="200">
        <f t="shared" si="27"/>
        <v>0</v>
      </c>
      <c r="BI158" s="200">
        <f t="shared" si="28"/>
        <v>0</v>
      </c>
      <c r="BJ158" s="21" t="s">
        <v>83</v>
      </c>
      <c r="BK158" s="200">
        <f t="shared" si="29"/>
        <v>0</v>
      </c>
      <c r="BL158" s="21" t="s">
        <v>209</v>
      </c>
      <c r="BM158" s="21" t="s">
        <v>1323</v>
      </c>
    </row>
    <row r="159" spans="2:65" s="1" customFormat="1" ht="16.5" customHeight="1">
      <c r="B159" s="38"/>
      <c r="C159" s="189" t="s">
        <v>789</v>
      </c>
      <c r="D159" s="189" t="s">
        <v>142</v>
      </c>
      <c r="E159" s="190" t="s">
        <v>1324</v>
      </c>
      <c r="F159" s="191" t="s">
        <v>1325</v>
      </c>
      <c r="G159" s="192" t="s">
        <v>1210</v>
      </c>
      <c r="H159" s="193">
        <v>1</v>
      </c>
      <c r="I159" s="194"/>
      <c r="J159" s="195">
        <f t="shared" si="20"/>
        <v>0</v>
      </c>
      <c r="K159" s="191" t="s">
        <v>21</v>
      </c>
      <c r="L159" s="58"/>
      <c r="M159" s="196" t="s">
        <v>21</v>
      </c>
      <c r="N159" s="197" t="s">
        <v>46</v>
      </c>
      <c r="O159" s="39"/>
      <c r="P159" s="198">
        <f t="shared" si="21"/>
        <v>0</v>
      </c>
      <c r="Q159" s="198">
        <v>0</v>
      </c>
      <c r="R159" s="198">
        <f t="shared" si="22"/>
        <v>0</v>
      </c>
      <c r="S159" s="198">
        <v>0</v>
      </c>
      <c r="T159" s="199">
        <f t="shared" si="23"/>
        <v>0</v>
      </c>
      <c r="AR159" s="21" t="s">
        <v>209</v>
      </c>
      <c r="AT159" s="21" t="s">
        <v>142</v>
      </c>
      <c r="AU159" s="21" t="s">
        <v>83</v>
      </c>
      <c r="AY159" s="21" t="s">
        <v>139</v>
      </c>
      <c r="BE159" s="200">
        <f t="shared" si="24"/>
        <v>0</v>
      </c>
      <c r="BF159" s="200">
        <f t="shared" si="25"/>
        <v>0</v>
      </c>
      <c r="BG159" s="200">
        <f t="shared" si="26"/>
        <v>0</v>
      </c>
      <c r="BH159" s="200">
        <f t="shared" si="27"/>
        <v>0</v>
      </c>
      <c r="BI159" s="200">
        <f t="shared" si="28"/>
        <v>0</v>
      </c>
      <c r="BJ159" s="21" t="s">
        <v>83</v>
      </c>
      <c r="BK159" s="200">
        <f t="shared" si="29"/>
        <v>0</v>
      </c>
      <c r="BL159" s="21" t="s">
        <v>209</v>
      </c>
      <c r="BM159" s="21" t="s">
        <v>1326</v>
      </c>
    </row>
    <row r="160" spans="2:65" s="1" customFormat="1" ht="16.5" customHeight="1">
      <c r="B160" s="38"/>
      <c r="C160" s="189" t="s">
        <v>793</v>
      </c>
      <c r="D160" s="189" t="s">
        <v>142</v>
      </c>
      <c r="E160" s="190" t="s">
        <v>1327</v>
      </c>
      <c r="F160" s="191" t="s">
        <v>1328</v>
      </c>
      <c r="G160" s="192" t="s">
        <v>1210</v>
      </c>
      <c r="H160" s="193">
        <v>70</v>
      </c>
      <c r="I160" s="194"/>
      <c r="J160" s="195">
        <f t="shared" si="20"/>
        <v>0</v>
      </c>
      <c r="K160" s="191" t="s">
        <v>21</v>
      </c>
      <c r="L160" s="58"/>
      <c r="M160" s="196" t="s">
        <v>21</v>
      </c>
      <c r="N160" s="197" t="s">
        <v>46</v>
      </c>
      <c r="O160" s="39"/>
      <c r="P160" s="198">
        <f t="shared" si="21"/>
        <v>0</v>
      </c>
      <c r="Q160" s="198">
        <v>0</v>
      </c>
      <c r="R160" s="198">
        <f t="shared" si="22"/>
        <v>0</v>
      </c>
      <c r="S160" s="198">
        <v>0</v>
      </c>
      <c r="T160" s="199">
        <f t="shared" si="23"/>
        <v>0</v>
      </c>
      <c r="AR160" s="21" t="s">
        <v>209</v>
      </c>
      <c r="AT160" s="21" t="s">
        <v>142</v>
      </c>
      <c r="AU160" s="21" t="s">
        <v>83</v>
      </c>
      <c r="AY160" s="21" t="s">
        <v>139</v>
      </c>
      <c r="BE160" s="200">
        <f t="shared" si="24"/>
        <v>0</v>
      </c>
      <c r="BF160" s="200">
        <f t="shared" si="25"/>
        <v>0</v>
      </c>
      <c r="BG160" s="200">
        <f t="shared" si="26"/>
        <v>0</v>
      </c>
      <c r="BH160" s="200">
        <f t="shared" si="27"/>
        <v>0</v>
      </c>
      <c r="BI160" s="200">
        <f t="shared" si="28"/>
        <v>0</v>
      </c>
      <c r="BJ160" s="21" t="s">
        <v>83</v>
      </c>
      <c r="BK160" s="200">
        <f t="shared" si="29"/>
        <v>0</v>
      </c>
      <c r="BL160" s="21" t="s">
        <v>209</v>
      </c>
      <c r="BM160" s="21" t="s">
        <v>1329</v>
      </c>
    </row>
    <row r="161" spans="2:65" s="1" customFormat="1" ht="16.5" customHeight="1">
      <c r="B161" s="38"/>
      <c r="C161" s="189" t="s">
        <v>797</v>
      </c>
      <c r="D161" s="189" t="s">
        <v>142</v>
      </c>
      <c r="E161" s="190" t="s">
        <v>1330</v>
      </c>
      <c r="F161" s="191" t="s">
        <v>1331</v>
      </c>
      <c r="G161" s="192" t="s">
        <v>1210</v>
      </c>
      <c r="H161" s="193">
        <v>1</v>
      </c>
      <c r="I161" s="194"/>
      <c r="J161" s="195">
        <f t="shared" si="20"/>
        <v>0</v>
      </c>
      <c r="K161" s="191" t="s">
        <v>21</v>
      </c>
      <c r="L161" s="58"/>
      <c r="M161" s="196" t="s">
        <v>21</v>
      </c>
      <c r="N161" s="197" t="s">
        <v>46</v>
      </c>
      <c r="O161" s="39"/>
      <c r="P161" s="198">
        <f t="shared" si="21"/>
        <v>0</v>
      </c>
      <c r="Q161" s="198">
        <v>0</v>
      </c>
      <c r="R161" s="198">
        <f t="shared" si="22"/>
        <v>0</v>
      </c>
      <c r="S161" s="198">
        <v>0</v>
      </c>
      <c r="T161" s="199">
        <f t="shared" si="23"/>
        <v>0</v>
      </c>
      <c r="AR161" s="21" t="s">
        <v>209</v>
      </c>
      <c r="AT161" s="21" t="s">
        <v>142</v>
      </c>
      <c r="AU161" s="21" t="s">
        <v>83</v>
      </c>
      <c r="AY161" s="21" t="s">
        <v>139</v>
      </c>
      <c r="BE161" s="200">
        <f t="shared" si="24"/>
        <v>0</v>
      </c>
      <c r="BF161" s="200">
        <f t="shared" si="25"/>
        <v>0</v>
      </c>
      <c r="BG161" s="200">
        <f t="shared" si="26"/>
        <v>0</v>
      </c>
      <c r="BH161" s="200">
        <f t="shared" si="27"/>
        <v>0</v>
      </c>
      <c r="BI161" s="200">
        <f t="shared" si="28"/>
        <v>0</v>
      </c>
      <c r="BJ161" s="21" t="s">
        <v>83</v>
      </c>
      <c r="BK161" s="200">
        <f t="shared" si="29"/>
        <v>0</v>
      </c>
      <c r="BL161" s="21" t="s">
        <v>209</v>
      </c>
      <c r="BM161" s="21" t="s">
        <v>1332</v>
      </c>
    </row>
    <row r="162" spans="2:65" s="1" customFormat="1" ht="16.5" customHeight="1">
      <c r="B162" s="38"/>
      <c r="C162" s="189" t="s">
        <v>803</v>
      </c>
      <c r="D162" s="189" t="s">
        <v>142</v>
      </c>
      <c r="E162" s="190" t="s">
        <v>1333</v>
      </c>
      <c r="F162" s="191" t="s">
        <v>1281</v>
      </c>
      <c r="G162" s="192" t="s">
        <v>1210</v>
      </c>
      <c r="H162" s="193">
        <v>1</v>
      </c>
      <c r="I162" s="194"/>
      <c r="J162" s="195">
        <f t="shared" si="20"/>
        <v>0</v>
      </c>
      <c r="K162" s="191" t="s">
        <v>21</v>
      </c>
      <c r="L162" s="58"/>
      <c r="M162" s="196" t="s">
        <v>21</v>
      </c>
      <c r="N162" s="197" t="s">
        <v>46</v>
      </c>
      <c r="O162" s="39"/>
      <c r="P162" s="198">
        <f t="shared" si="21"/>
        <v>0</v>
      </c>
      <c r="Q162" s="198">
        <v>0</v>
      </c>
      <c r="R162" s="198">
        <f t="shared" si="22"/>
        <v>0</v>
      </c>
      <c r="S162" s="198">
        <v>0</v>
      </c>
      <c r="T162" s="199">
        <f t="shared" si="23"/>
        <v>0</v>
      </c>
      <c r="AR162" s="21" t="s">
        <v>209</v>
      </c>
      <c r="AT162" s="21" t="s">
        <v>142</v>
      </c>
      <c r="AU162" s="21" t="s">
        <v>83</v>
      </c>
      <c r="AY162" s="21" t="s">
        <v>139</v>
      </c>
      <c r="BE162" s="200">
        <f t="shared" si="24"/>
        <v>0</v>
      </c>
      <c r="BF162" s="200">
        <f t="shared" si="25"/>
        <v>0</v>
      </c>
      <c r="BG162" s="200">
        <f t="shared" si="26"/>
        <v>0</v>
      </c>
      <c r="BH162" s="200">
        <f t="shared" si="27"/>
        <v>0</v>
      </c>
      <c r="BI162" s="200">
        <f t="shared" si="28"/>
        <v>0</v>
      </c>
      <c r="BJ162" s="21" t="s">
        <v>83</v>
      </c>
      <c r="BK162" s="200">
        <f t="shared" si="29"/>
        <v>0</v>
      </c>
      <c r="BL162" s="21" t="s">
        <v>209</v>
      </c>
      <c r="BM162" s="21" t="s">
        <v>1334</v>
      </c>
    </row>
    <row r="163" spans="2:65" s="1" customFormat="1" ht="16.5" customHeight="1">
      <c r="B163" s="38"/>
      <c r="C163" s="189" t="s">
        <v>808</v>
      </c>
      <c r="D163" s="189" t="s">
        <v>142</v>
      </c>
      <c r="E163" s="190" t="s">
        <v>1335</v>
      </c>
      <c r="F163" s="191" t="s">
        <v>1283</v>
      </c>
      <c r="G163" s="192" t="s">
        <v>1210</v>
      </c>
      <c r="H163" s="193">
        <v>1</v>
      </c>
      <c r="I163" s="194"/>
      <c r="J163" s="195">
        <f t="shared" si="20"/>
        <v>0</v>
      </c>
      <c r="K163" s="191" t="s">
        <v>21</v>
      </c>
      <c r="L163" s="58"/>
      <c r="M163" s="196" t="s">
        <v>21</v>
      </c>
      <c r="N163" s="197" t="s">
        <v>46</v>
      </c>
      <c r="O163" s="39"/>
      <c r="P163" s="198">
        <f t="shared" si="21"/>
        <v>0</v>
      </c>
      <c r="Q163" s="198">
        <v>0</v>
      </c>
      <c r="R163" s="198">
        <f t="shared" si="22"/>
        <v>0</v>
      </c>
      <c r="S163" s="198">
        <v>0</v>
      </c>
      <c r="T163" s="199">
        <f t="shared" si="23"/>
        <v>0</v>
      </c>
      <c r="AR163" s="21" t="s">
        <v>209</v>
      </c>
      <c r="AT163" s="21" t="s">
        <v>142</v>
      </c>
      <c r="AU163" s="21" t="s">
        <v>83</v>
      </c>
      <c r="AY163" s="21" t="s">
        <v>139</v>
      </c>
      <c r="BE163" s="200">
        <f t="shared" si="24"/>
        <v>0</v>
      </c>
      <c r="BF163" s="200">
        <f t="shared" si="25"/>
        <v>0</v>
      </c>
      <c r="BG163" s="200">
        <f t="shared" si="26"/>
        <v>0</v>
      </c>
      <c r="BH163" s="200">
        <f t="shared" si="27"/>
        <v>0</v>
      </c>
      <c r="BI163" s="200">
        <f t="shared" si="28"/>
        <v>0</v>
      </c>
      <c r="BJ163" s="21" t="s">
        <v>83</v>
      </c>
      <c r="BK163" s="200">
        <f t="shared" si="29"/>
        <v>0</v>
      </c>
      <c r="BL163" s="21" t="s">
        <v>209</v>
      </c>
      <c r="BM163" s="21" t="s">
        <v>1336</v>
      </c>
    </row>
    <row r="164" spans="2:63" s="10" customFormat="1" ht="37.35" customHeight="1">
      <c r="B164" s="173"/>
      <c r="C164" s="174"/>
      <c r="D164" s="175" t="s">
        <v>74</v>
      </c>
      <c r="E164" s="176" t="s">
        <v>1337</v>
      </c>
      <c r="F164" s="176" t="s">
        <v>1338</v>
      </c>
      <c r="G164" s="174"/>
      <c r="H164" s="174"/>
      <c r="I164" s="177"/>
      <c r="J164" s="178">
        <f>BK164</f>
        <v>0</v>
      </c>
      <c r="K164" s="174"/>
      <c r="L164" s="179"/>
      <c r="M164" s="180"/>
      <c r="N164" s="181"/>
      <c r="O164" s="181"/>
      <c r="P164" s="182">
        <f>SUM(P165:P177)</f>
        <v>0</v>
      </c>
      <c r="Q164" s="181"/>
      <c r="R164" s="182">
        <f>SUM(R165:R177)</f>
        <v>0</v>
      </c>
      <c r="S164" s="181"/>
      <c r="T164" s="183">
        <f>SUM(T165:T177)</f>
        <v>0</v>
      </c>
      <c r="AR164" s="184" t="s">
        <v>85</v>
      </c>
      <c r="AT164" s="185" t="s">
        <v>74</v>
      </c>
      <c r="AU164" s="185" t="s">
        <v>75</v>
      </c>
      <c r="AY164" s="184" t="s">
        <v>139</v>
      </c>
      <c r="BK164" s="186">
        <f>SUM(BK165:BK177)</f>
        <v>0</v>
      </c>
    </row>
    <row r="165" spans="2:65" s="1" customFormat="1" ht="38.25" customHeight="1">
      <c r="B165" s="38"/>
      <c r="C165" s="189" t="s">
        <v>812</v>
      </c>
      <c r="D165" s="189" t="s">
        <v>142</v>
      </c>
      <c r="E165" s="190" t="s">
        <v>1339</v>
      </c>
      <c r="F165" s="191" t="s">
        <v>1340</v>
      </c>
      <c r="G165" s="192" t="s">
        <v>1210</v>
      </c>
      <c r="H165" s="193">
        <v>1</v>
      </c>
      <c r="I165" s="194"/>
      <c r="J165" s="195">
        <f aca="true" t="shared" si="30" ref="J165:J177">ROUND(I165*H165,2)</f>
        <v>0</v>
      </c>
      <c r="K165" s="191" t="s">
        <v>21</v>
      </c>
      <c r="L165" s="58"/>
      <c r="M165" s="196" t="s">
        <v>21</v>
      </c>
      <c r="N165" s="197" t="s">
        <v>46</v>
      </c>
      <c r="O165" s="39"/>
      <c r="P165" s="198">
        <f aca="true" t="shared" si="31" ref="P165:P177">O165*H165</f>
        <v>0</v>
      </c>
      <c r="Q165" s="198">
        <v>0</v>
      </c>
      <c r="R165" s="198">
        <f aca="true" t="shared" si="32" ref="R165:R177">Q165*H165</f>
        <v>0</v>
      </c>
      <c r="S165" s="198">
        <v>0</v>
      </c>
      <c r="T165" s="199">
        <f aca="true" t="shared" si="33" ref="T165:T177">S165*H165</f>
        <v>0</v>
      </c>
      <c r="AR165" s="21" t="s">
        <v>209</v>
      </c>
      <c r="AT165" s="21" t="s">
        <v>142</v>
      </c>
      <c r="AU165" s="21" t="s">
        <v>83</v>
      </c>
      <c r="AY165" s="21" t="s">
        <v>139</v>
      </c>
      <c r="BE165" s="200">
        <f aca="true" t="shared" si="34" ref="BE165:BE177">IF(N165="základní",J165,0)</f>
        <v>0</v>
      </c>
      <c r="BF165" s="200">
        <f aca="true" t="shared" si="35" ref="BF165:BF177">IF(N165="snížená",J165,0)</f>
        <v>0</v>
      </c>
      <c r="BG165" s="200">
        <f aca="true" t="shared" si="36" ref="BG165:BG177">IF(N165="zákl. přenesená",J165,0)</f>
        <v>0</v>
      </c>
      <c r="BH165" s="200">
        <f aca="true" t="shared" si="37" ref="BH165:BH177">IF(N165="sníž. přenesená",J165,0)</f>
        <v>0</v>
      </c>
      <c r="BI165" s="200">
        <f aca="true" t="shared" si="38" ref="BI165:BI177">IF(N165="nulová",J165,0)</f>
        <v>0</v>
      </c>
      <c r="BJ165" s="21" t="s">
        <v>83</v>
      </c>
      <c r="BK165" s="200">
        <f aca="true" t="shared" si="39" ref="BK165:BK177">ROUND(I165*H165,2)</f>
        <v>0</v>
      </c>
      <c r="BL165" s="21" t="s">
        <v>209</v>
      </c>
      <c r="BM165" s="21" t="s">
        <v>1341</v>
      </c>
    </row>
    <row r="166" spans="2:65" s="1" customFormat="1" ht="16.5" customHeight="1">
      <c r="B166" s="38"/>
      <c r="C166" s="189" t="s">
        <v>816</v>
      </c>
      <c r="D166" s="189" t="s">
        <v>142</v>
      </c>
      <c r="E166" s="190" t="s">
        <v>1342</v>
      </c>
      <c r="F166" s="191" t="s">
        <v>1343</v>
      </c>
      <c r="G166" s="192" t="s">
        <v>1210</v>
      </c>
      <c r="H166" s="193">
        <v>1</v>
      </c>
      <c r="I166" s="194"/>
      <c r="J166" s="195">
        <f t="shared" si="30"/>
        <v>0</v>
      </c>
      <c r="K166" s="191" t="s">
        <v>21</v>
      </c>
      <c r="L166" s="58"/>
      <c r="M166" s="196" t="s">
        <v>21</v>
      </c>
      <c r="N166" s="197" t="s">
        <v>46</v>
      </c>
      <c r="O166" s="39"/>
      <c r="P166" s="198">
        <f t="shared" si="31"/>
        <v>0</v>
      </c>
      <c r="Q166" s="198">
        <v>0</v>
      </c>
      <c r="R166" s="198">
        <f t="shared" si="32"/>
        <v>0</v>
      </c>
      <c r="S166" s="198">
        <v>0</v>
      </c>
      <c r="T166" s="199">
        <f t="shared" si="33"/>
        <v>0</v>
      </c>
      <c r="AR166" s="21" t="s">
        <v>209</v>
      </c>
      <c r="AT166" s="21" t="s">
        <v>142</v>
      </c>
      <c r="AU166" s="21" t="s">
        <v>83</v>
      </c>
      <c r="AY166" s="21" t="s">
        <v>139</v>
      </c>
      <c r="BE166" s="200">
        <f t="shared" si="34"/>
        <v>0</v>
      </c>
      <c r="BF166" s="200">
        <f t="shared" si="35"/>
        <v>0</v>
      </c>
      <c r="BG166" s="200">
        <f t="shared" si="36"/>
        <v>0</v>
      </c>
      <c r="BH166" s="200">
        <f t="shared" si="37"/>
        <v>0</v>
      </c>
      <c r="BI166" s="200">
        <f t="shared" si="38"/>
        <v>0</v>
      </c>
      <c r="BJ166" s="21" t="s">
        <v>83</v>
      </c>
      <c r="BK166" s="200">
        <f t="shared" si="39"/>
        <v>0</v>
      </c>
      <c r="BL166" s="21" t="s">
        <v>209</v>
      </c>
      <c r="BM166" s="21" t="s">
        <v>1344</v>
      </c>
    </row>
    <row r="167" spans="2:65" s="1" customFormat="1" ht="16.5" customHeight="1">
      <c r="B167" s="38"/>
      <c r="C167" s="189" t="s">
        <v>820</v>
      </c>
      <c r="D167" s="189" t="s">
        <v>142</v>
      </c>
      <c r="E167" s="190" t="s">
        <v>1345</v>
      </c>
      <c r="F167" s="191" t="s">
        <v>1346</v>
      </c>
      <c r="G167" s="192" t="s">
        <v>1210</v>
      </c>
      <c r="H167" s="193">
        <v>1</v>
      </c>
      <c r="I167" s="194"/>
      <c r="J167" s="195">
        <f t="shared" si="30"/>
        <v>0</v>
      </c>
      <c r="K167" s="191" t="s">
        <v>21</v>
      </c>
      <c r="L167" s="58"/>
      <c r="M167" s="196" t="s">
        <v>21</v>
      </c>
      <c r="N167" s="197" t="s">
        <v>46</v>
      </c>
      <c r="O167" s="39"/>
      <c r="P167" s="198">
        <f t="shared" si="31"/>
        <v>0</v>
      </c>
      <c r="Q167" s="198">
        <v>0</v>
      </c>
      <c r="R167" s="198">
        <f t="shared" si="32"/>
        <v>0</v>
      </c>
      <c r="S167" s="198">
        <v>0</v>
      </c>
      <c r="T167" s="199">
        <f t="shared" si="33"/>
        <v>0</v>
      </c>
      <c r="AR167" s="21" t="s">
        <v>209</v>
      </c>
      <c r="AT167" s="21" t="s">
        <v>142</v>
      </c>
      <c r="AU167" s="21" t="s">
        <v>83</v>
      </c>
      <c r="AY167" s="21" t="s">
        <v>139</v>
      </c>
      <c r="BE167" s="200">
        <f t="shared" si="34"/>
        <v>0</v>
      </c>
      <c r="BF167" s="200">
        <f t="shared" si="35"/>
        <v>0</v>
      </c>
      <c r="BG167" s="200">
        <f t="shared" si="36"/>
        <v>0</v>
      </c>
      <c r="BH167" s="200">
        <f t="shared" si="37"/>
        <v>0</v>
      </c>
      <c r="BI167" s="200">
        <f t="shared" si="38"/>
        <v>0</v>
      </c>
      <c r="BJ167" s="21" t="s">
        <v>83</v>
      </c>
      <c r="BK167" s="200">
        <f t="shared" si="39"/>
        <v>0</v>
      </c>
      <c r="BL167" s="21" t="s">
        <v>209</v>
      </c>
      <c r="BM167" s="21" t="s">
        <v>1347</v>
      </c>
    </row>
    <row r="168" spans="2:65" s="1" customFormat="1" ht="16.5" customHeight="1">
      <c r="B168" s="38"/>
      <c r="C168" s="189" t="s">
        <v>824</v>
      </c>
      <c r="D168" s="189" t="s">
        <v>142</v>
      </c>
      <c r="E168" s="190" t="s">
        <v>1348</v>
      </c>
      <c r="F168" s="191" t="s">
        <v>1349</v>
      </c>
      <c r="G168" s="192" t="s">
        <v>1210</v>
      </c>
      <c r="H168" s="193">
        <v>1</v>
      </c>
      <c r="I168" s="194"/>
      <c r="J168" s="195">
        <f t="shared" si="30"/>
        <v>0</v>
      </c>
      <c r="K168" s="191" t="s">
        <v>21</v>
      </c>
      <c r="L168" s="58"/>
      <c r="M168" s="196" t="s">
        <v>21</v>
      </c>
      <c r="N168" s="197" t="s">
        <v>46</v>
      </c>
      <c r="O168" s="39"/>
      <c r="P168" s="198">
        <f t="shared" si="31"/>
        <v>0</v>
      </c>
      <c r="Q168" s="198">
        <v>0</v>
      </c>
      <c r="R168" s="198">
        <f t="shared" si="32"/>
        <v>0</v>
      </c>
      <c r="S168" s="198">
        <v>0</v>
      </c>
      <c r="T168" s="199">
        <f t="shared" si="33"/>
        <v>0</v>
      </c>
      <c r="AR168" s="21" t="s">
        <v>209</v>
      </c>
      <c r="AT168" s="21" t="s">
        <v>142</v>
      </c>
      <c r="AU168" s="21" t="s">
        <v>83</v>
      </c>
      <c r="AY168" s="21" t="s">
        <v>139</v>
      </c>
      <c r="BE168" s="200">
        <f t="shared" si="34"/>
        <v>0</v>
      </c>
      <c r="BF168" s="200">
        <f t="shared" si="35"/>
        <v>0</v>
      </c>
      <c r="BG168" s="200">
        <f t="shared" si="36"/>
        <v>0</v>
      </c>
      <c r="BH168" s="200">
        <f t="shared" si="37"/>
        <v>0</v>
      </c>
      <c r="BI168" s="200">
        <f t="shared" si="38"/>
        <v>0</v>
      </c>
      <c r="BJ168" s="21" t="s">
        <v>83</v>
      </c>
      <c r="BK168" s="200">
        <f t="shared" si="39"/>
        <v>0</v>
      </c>
      <c r="BL168" s="21" t="s">
        <v>209</v>
      </c>
      <c r="BM168" s="21" t="s">
        <v>1350</v>
      </c>
    </row>
    <row r="169" spans="2:65" s="1" customFormat="1" ht="16.5" customHeight="1">
      <c r="B169" s="38"/>
      <c r="C169" s="189" t="s">
        <v>829</v>
      </c>
      <c r="D169" s="189" t="s">
        <v>142</v>
      </c>
      <c r="E169" s="190" t="s">
        <v>1351</v>
      </c>
      <c r="F169" s="191" t="s">
        <v>1296</v>
      </c>
      <c r="G169" s="192" t="s">
        <v>1210</v>
      </c>
      <c r="H169" s="193">
        <v>4</v>
      </c>
      <c r="I169" s="194"/>
      <c r="J169" s="195">
        <f t="shared" si="30"/>
        <v>0</v>
      </c>
      <c r="K169" s="191" t="s">
        <v>21</v>
      </c>
      <c r="L169" s="58"/>
      <c r="M169" s="196" t="s">
        <v>21</v>
      </c>
      <c r="N169" s="197" t="s">
        <v>46</v>
      </c>
      <c r="O169" s="39"/>
      <c r="P169" s="198">
        <f t="shared" si="31"/>
        <v>0</v>
      </c>
      <c r="Q169" s="198">
        <v>0</v>
      </c>
      <c r="R169" s="198">
        <f t="shared" si="32"/>
        <v>0</v>
      </c>
      <c r="S169" s="198">
        <v>0</v>
      </c>
      <c r="T169" s="199">
        <f t="shared" si="33"/>
        <v>0</v>
      </c>
      <c r="AR169" s="21" t="s">
        <v>209</v>
      </c>
      <c r="AT169" s="21" t="s">
        <v>142</v>
      </c>
      <c r="AU169" s="21" t="s">
        <v>83</v>
      </c>
      <c r="AY169" s="21" t="s">
        <v>139</v>
      </c>
      <c r="BE169" s="200">
        <f t="shared" si="34"/>
        <v>0</v>
      </c>
      <c r="BF169" s="200">
        <f t="shared" si="35"/>
        <v>0</v>
      </c>
      <c r="BG169" s="200">
        <f t="shared" si="36"/>
        <v>0</v>
      </c>
      <c r="BH169" s="200">
        <f t="shared" si="37"/>
        <v>0</v>
      </c>
      <c r="BI169" s="200">
        <f t="shared" si="38"/>
        <v>0</v>
      </c>
      <c r="BJ169" s="21" t="s">
        <v>83</v>
      </c>
      <c r="BK169" s="200">
        <f t="shared" si="39"/>
        <v>0</v>
      </c>
      <c r="BL169" s="21" t="s">
        <v>209</v>
      </c>
      <c r="BM169" s="21" t="s">
        <v>1352</v>
      </c>
    </row>
    <row r="170" spans="2:65" s="1" customFormat="1" ht="16.5" customHeight="1">
      <c r="B170" s="38"/>
      <c r="C170" s="189" t="s">
        <v>834</v>
      </c>
      <c r="D170" s="189" t="s">
        <v>142</v>
      </c>
      <c r="E170" s="190" t="s">
        <v>1353</v>
      </c>
      <c r="F170" s="191" t="s">
        <v>1354</v>
      </c>
      <c r="G170" s="192" t="s">
        <v>1210</v>
      </c>
      <c r="H170" s="193">
        <v>2</v>
      </c>
      <c r="I170" s="194"/>
      <c r="J170" s="195">
        <f t="shared" si="30"/>
        <v>0</v>
      </c>
      <c r="K170" s="191" t="s">
        <v>21</v>
      </c>
      <c r="L170" s="58"/>
      <c r="M170" s="196" t="s">
        <v>21</v>
      </c>
      <c r="N170" s="197" t="s">
        <v>46</v>
      </c>
      <c r="O170" s="39"/>
      <c r="P170" s="198">
        <f t="shared" si="31"/>
        <v>0</v>
      </c>
      <c r="Q170" s="198">
        <v>0</v>
      </c>
      <c r="R170" s="198">
        <f t="shared" si="32"/>
        <v>0</v>
      </c>
      <c r="S170" s="198">
        <v>0</v>
      </c>
      <c r="T170" s="199">
        <f t="shared" si="33"/>
        <v>0</v>
      </c>
      <c r="AR170" s="21" t="s">
        <v>209</v>
      </c>
      <c r="AT170" s="21" t="s">
        <v>142</v>
      </c>
      <c r="AU170" s="21" t="s">
        <v>83</v>
      </c>
      <c r="AY170" s="21" t="s">
        <v>139</v>
      </c>
      <c r="BE170" s="200">
        <f t="shared" si="34"/>
        <v>0</v>
      </c>
      <c r="BF170" s="200">
        <f t="shared" si="35"/>
        <v>0</v>
      </c>
      <c r="BG170" s="200">
        <f t="shared" si="36"/>
        <v>0</v>
      </c>
      <c r="BH170" s="200">
        <f t="shared" si="37"/>
        <v>0</v>
      </c>
      <c r="BI170" s="200">
        <f t="shared" si="38"/>
        <v>0</v>
      </c>
      <c r="BJ170" s="21" t="s">
        <v>83</v>
      </c>
      <c r="BK170" s="200">
        <f t="shared" si="39"/>
        <v>0</v>
      </c>
      <c r="BL170" s="21" t="s">
        <v>209</v>
      </c>
      <c r="BM170" s="21" t="s">
        <v>1355</v>
      </c>
    </row>
    <row r="171" spans="2:65" s="1" customFormat="1" ht="16.5" customHeight="1">
      <c r="B171" s="38"/>
      <c r="C171" s="189" t="s">
        <v>840</v>
      </c>
      <c r="D171" s="189" t="s">
        <v>142</v>
      </c>
      <c r="E171" s="190" t="s">
        <v>1356</v>
      </c>
      <c r="F171" s="191" t="s">
        <v>1315</v>
      </c>
      <c r="G171" s="192" t="s">
        <v>1210</v>
      </c>
      <c r="H171" s="193">
        <v>1</v>
      </c>
      <c r="I171" s="194"/>
      <c r="J171" s="195">
        <f t="shared" si="30"/>
        <v>0</v>
      </c>
      <c r="K171" s="191" t="s">
        <v>21</v>
      </c>
      <c r="L171" s="58"/>
      <c r="M171" s="196" t="s">
        <v>21</v>
      </c>
      <c r="N171" s="197" t="s">
        <v>46</v>
      </c>
      <c r="O171" s="39"/>
      <c r="P171" s="198">
        <f t="shared" si="31"/>
        <v>0</v>
      </c>
      <c r="Q171" s="198">
        <v>0</v>
      </c>
      <c r="R171" s="198">
        <f t="shared" si="32"/>
        <v>0</v>
      </c>
      <c r="S171" s="198">
        <v>0</v>
      </c>
      <c r="T171" s="199">
        <f t="shared" si="33"/>
        <v>0</v>
      </c>
      <c r="AR171" s="21" t="s">
        <v>209</v>
      </c>
      <c r="AT171" s="21" t="s">
        <v>142</v>
      </c>
      <c r="AU171" s="21" t="s">
        <v>83</v>
      </c>
      <c r="AY171" s="21" t="s">
        <v>139</v>
      </c>
      <c r="BE171" s="200">
        <f t="shared" si="34"/>
        <v>0</v>
      </c>
      <c r="BF171" s="200">
        <f t="shared" si="35"/>
        <v>0</v>
      </c>
      <c r="BG171" s="200">
        <f t="shared" si="36"/>
        <v>0</v>
      </c>
      <c r="BH171" s="200">
        <f t="shared" si="37"/>
        <v>0</v>
      </c>
      <c r="BI171" s="200">
        <f t="shared" si="38"/>
        <v>0</v>
      </c>
      <c r="BJ171" s="21" t="s">
        <v>83</v>
      </c>
      <c r="BK171" s="200">
        <f t="shared" si="39"/>
        <v>0</v>
      </c>
      <c r="BL171" s="21" t="s">
        <v>209</v>
      </c>
      <c r="BM171" s="21" t="s">
        <v>1357</v>
      </c>
    </row>
    <row r="172" spans="2:65" s="1" customFormat="1" ht="16.5" customHeight="1">
      <c r="B172" s="38"/>
      <c r="C172" s="189" t="s">
        <v>844</v>
      </c>
      <c r="D172" s="189" t="s">
        <v>142</v>
      </c>
      <c r="E172" s="190" t="s">
        <v>1358</v>
      </c>
      <c r="F172" s="191" t="s">
        <v>1275</v>
      </c>
      <c r="G172" s="192" t="s">
        <v>1210</v>
      </c>
      <c r="H172" s="193">
        <v>10</v>
      </c>
      <c r="I172" s="194"/>
      <c r="J172" s="195">
        <f t="shared" si="30"/>
        <v>0</v>
      </c>
      <c r="K172" s="191" t="s">
        <v>21</v>
      </c>
      <c r="L172" s="58"/>
      <c r="M172" s="196" t="s">
        <v>21</v>
      </c>
      <c r="N172" s="197" t="s">
        <v>46</v>
      </c>
      <c r="O172" s="39"/>
      <c r="P172" s="198">
        <f t="shared" si="31"/>
        <v>0</v>
      </c>
      <c r="Q172" s="198">
        <v>0</v>
      </c>
      <c r="R172" s="198">
        <f t="shared" si="32"/>
        <v>0</v>
      </c>
      <c r="S172" s="198">
        <v>0</v>
      </c>
      <c r="T172" s="199">
        <f t="shared" si="33"/>
        <v>0</v>
      </c>
      <c r="AR172" s="21" t="s">
        <v>209</v>
      </c>
      <c r="AT172" s="21" t="s">
        <v>142</v>
      </c>
      <c r="AU172" s="21" t="s">
        <v>83</v>
      </c>
      <c r="AY172" s="21" t="s">
        <v>139</v>
      </c>
      <c r="BE172" s="200">
        <f t="shared" si="34"/>
        <v>0</v>
      </c>
      <c r="BF172" s="200">
        <f t="shared" si="35"/>
        <v>0</v>
      </c>
      <c r="BG172" s="200">
        <f t="shared" si="36"/>
        <v>0</v>
      </c>
      <c r="BH172" s="200">
        <f t="shared" si="37"/>
        <v>0</v>
      </c>
      <c r="BI172" s="200">
        <f t="shared" si="38"/>
        <v>0</v>
      </c>
      <c r="BJ172" s="21" t="s">
        <v>83</v>
      </c>
      <c r="BK172" s="200">
        <f t="shared" si="39"/>
        <v>0</v>
      </c>
      <c r="BL172" s="21" t="s">
        <v>209</v>
      </c>
      <c r="BM172" s="21" t="s">
        <v>1359</v>
      </c>
    </row>
    <row r="173" spans="2:65" s="1" customFormat="1" ht="16.5" customHeight="1">
      <c r="B173" s="38"/>
      <c r="C173" s="189" t="s">
        <v>850</v>
      </c>
      <c r="D173" s="189" t="s">
        <v>142</v>
      </c>
      <c r="E173" s="190" t="s">
        <v>1360</v>
      </c>
      <c r="F173" s="191" t="s">
        <v>1320</v>
      </c>
      <c r="G173" s="192" t="s">
        <v>1210</v>
      </c>
      <c r="H173" s="193">
        <v>3</v>
      </c>
      <c r="I173" s="194"/>
      <c r="J173" s="195">
        <f t="shared" si="30"/>
        <v>0</v>
      </c>
      <c r="K173" s="191" t="s">
        <v>21</v>
      </c>
      <c r="L173" s="58"/>
      <c r="M173" s="196" t="s">
        <v>21</v>
      </c>
      <c r="N173" s="197" t="s">
        <v>46</v>
      </c>
      <c r="O173" s="39"/>
      <c r="P173" s="198">
        <f t="shared" si="31"/>
        <v>0</v>
      </c>
      <c r="Q173" s="198">
        <v>0</v>
      </c>
      <c r="R173" s="198">
        <f t="shared" si="32"/>
        <v>0</v>
      </c>
      <c r="S173" s="198">
        <v>0</v>
      </c>
      <c r="T173" s="199">
        <f t="shared" si="33"/>
        <v>0</v>
      </c>
      <c r="AR173" s="21" t="s">
        <v>209</v>
      </c>
      <c r="AT173" s="21" t="s">
        <v>142</v>
      </c>
      <c r="AU173" s="21" t="s">
        <v>83</v>
      </c>
      <c r="AY173" s="21" t="s">
        <v>139</v>
      </c>
      <c r="BE173" s="200">
        <f t="shared" si="34"/>
        <v>0</v>
      </c>
      <c r="BF173" s="200">
        <f t="shared" si="35"/>
        <v>0</v>
      </c>
      <c r="BG173" s="200">
        <f t="shared" si="36"/>
        <v>0</v>
      </c>
      <c r="BH173" s="200">
        <f t="shared" si="37"/>
        <v>0</v>
      </c>
      <c r="BI173" s="200">
        <f t="shared" si="38"/>
        <v>0</v>
      </c>
      <c r="BJ173" s="21" t="s">
        <v>83</v>
      </c>
      <c r="BK173" s="200">
        <f t="shared" si="39"/>
        <v>0</v>
      </c>
      <c r="BL173" s="21" t="s">
        <v>209</v>
      </c>
      <c r="BM173" s="21" t="s">
        <v>1361</v>
      </c>
    </row>
    <row r="174" spans="2:65" s="1" customFormat="1" ht="16.5" customHeight="1">
      <c r="B174" s="38"/>
      <c r="C174" s="189" t="s">
        <v>854</v>
      </c>
      <c r="D174" s="189" t="s">
        <v>142</v>
      </c>
      <c r="E174" s="190" t="s">
        <v>1362</v>
      </c>
      <c r="F174" s="191" t="s">
        <v>1328</v>
      </c>
      <c r="G174" s="192" t="s">
        <v>1210</v>
      </c>
      <c r="H174" s="193">
        <v>35</v>
      </c>
      <c r="I174" s="194"/>
      <c r="J174" s="195">
        <f t="shared" si="30"/>
        <v>0</v>
      </c>
      <c r="K174" s="191" t="s">
        <v>21</v>
      </c>
      <c r="L174" s="58"/>
      <c r="M174" s="196" t="s">
        <v>21</v>
      </c>
      <c r="N174" s="197" t="s">
        <v>46</v>
      </c>
      <c r="O174" s="39"/>
      <c r="P174" s="198">
        <f t="shared" si="31"/>
        <v>0</v>
      </c>
      <c r="Q174" s="198">
        <v>0</v>
      </c>
      <c r="R174" s="198">
        <f t="shared" si="32"/>
        <v>0</v>
      </c>
      <c r="S174" s="198">
        <v>0</v>
      </c>
      <c r="T174" s="199">
        <f t="shared" si="33"/>
        <v>0</v>
      </c>
      <c r="AR174" s="21" t="s">
        <v>209</v>
      </c>
      <c r="AT174" s="21" t="s">
        <v>142</v>
      </c>
      <c r="AU174" s="21" t="s">
        <v>83</v>
      </c>
      <c r="AY174" s="21" t="s">
        <v>139</v>
      </c>
      <c r="BE174" s="200">
        <f t="shared" si="34"/>
        <v>0</v>
      </c>
      <c r="BF174" s="200">
        <f t="shared" si="35"/>
        <v>0</v>
      </c>
      <c r="BG174" s="200">
        <f t="shared" si="36"/>
        <v>0</v>
      </c>
      <c r="BH174" s="200">
        <f t="shared" si="37"/>
        <v>0</v>
      </c>
      <c r="BI174" s="200">
        <f t="shared" si="38"/>
        <v>0</v>
      </c>
      <c r="BJ174" s="21" t="s">
        <v>83</v>
      </c>
      <c r="BK174" s="200">
        <f t="shared" si="39"/>
        <v>0</v>
      </c>
      <c r="BL174" s="21" t="s">
        <v>209</v>
      </c>
      <c r="BM174" s="21" t="s">
        <v>1363</v>
      </c>
    </row>
    <row r="175" spans="2:65" s="1" customFormat="1" ht="16.5" customHeight="1">
      <c r="B175" s="38"/>
      <c r="C175" s="189" t="s">
        <v>858</v>
      </c>
      <c r="D175" s="189" t="s">
        <v>142</v>
      </c>
      <c r="E175" s="190" t="s">
        <v>1364</v>
      </c>
      <c r="F175" s="191" t="s">
        <v>1331</v>
      </c>
      <c r="G175" s="192" t="s">
        <v>1210</v>
      </c>
      <c r="H175" s="193">
        <v>1</v>
      </c>
      <c r="I175" s="194"/>
      <c r="J175" s="195">
        <f t="shared" si="30"/>
        <v>0</v>
      </c>
      <c r="K175" s="191" t="s">
        <v>21</v>
      </c>
      <c r="L175" s="58"/>
      <c r="M175" s="196" t="s">
        <v>21</v>
      </c>
      <c r="N175" s="197" t="s">
        <v>46</v>
      </c>
      <c r="O175" s="39"/>
      <c r="P175" s="198">
        <f t="shared" si="31"/>
        <v>0</v>
      </c>
      <c r="Q175" s="198">
        <v>0</v>
      </c>
      <c r="R175" s="198">
        <f t="shared" si="32"/>
        <v>0</v>
      </c>
      <c r="S175" s="198">
        <v>0</v>
      </c>
      <c r="T175" s="199">
        <f t="shared" si="33"/>
        <v>0</v>
      </c>
      <c r="AR175" s="21" t="s">
        <v>209</v>
      </c>
      <c r="AT175" s="21" t="s">
        <v>142</v>
      </c>
      <c r="AU175" s="21" t="s">
        <v>83</v>
      </c>
      <c r="AY175" s="21" t="s">
        <v>139</v>
      </c>
      <c r="BE175" s="200">
        <f t="shared" si="34"/>
        <v>0</v>
      </c>
      <c r="BF175" s="200">
        <f t="shared" si="35"/>
        <v>0</v>
      </c>
      <c r="BG175" s="200">
        <f t="shared" si="36"/>
        <v>0</v>
      </c>
      <c r="BH175" s="200">
        <f t="shared" si="37"/>
        <v>0</v>
      </c>
      <c r="BI175" s="200">
        <f t="shared" si="38"/>
        <v>0</v>
      </c>
      <c r="BJ175" s="21" t="s">
        <v>83</v>
      </c>
      <c r="BK175" s="200">
        <f t="shared" si="39"/>
        <v>0</v>
      </c>
      <c r="BL175" s="21" t="s">
        <v>209</v>
      </c>
      <c r="BM175" s="21" t="s">
        <v>1365</v>
      </c>
    </row>
    <row r="176" spans="2:65" s="1" customFormat="1" ht="16.5" customHeight="1">
      <c r="B176" s="38"/>
      <c r="C176" s="189" t="s">
        <v>862</v>
      </c>
      <c r="D176" s="189" t="s">
        <v>142</v>
      </c>
      <c r="E176" s="190" t="s">
        <v>1366</v>
      </c>
      <c r="F176" s="191" t="s">
        <v>1281</v>
      </c>
      <c r="G176" s="192" t="s">
        <v>1210</v>
      </c>
      <c r="H176" s="193">
        <v>1</v>
      </c>
      <c r="I176" s="194"/>
      <c r="J176" s="195">
        <f t="shared" si="30"/>
        <v>0</v>
      </c>
      <c r="K176" s="191" t="s">
        <v>21</v>
      </c>
      <c r="L176" s="58"/>
      <c r="M176" s="196" t="s">
        <v>21</v>
      </c>
      <c r="N176" s="197" t="s">
        <v>46</v>
      </c>
      <c r="O176" s="39"/>
      <c r="P176" s="198">
        <f t="shared" si="31"/>
        <v>0</v>
      </c>
      <c r="Q176" s="198">
        <v>0</v>
      </c>
      <c r="R176" s="198">
        <f t="shared" si="32"/>
        <v>0</v>
      </c>
      <c r="S176" s="198">
        <v>0</v>
      </c>
      <c r="T176" s="199">
        <f t="shared" si="33"/>
        <v>0</v>
      </c>
      <c r="AR176" s="21" t="s">
        <v>209</v>
      </c>
      <c r="AT176" s="21" t="s">
        <v>142</v>
      </c>
      <c r="AU176" s="21" t="s">
        <v>83</v>
      </c>
      <c r="AY176" s="21" t="s">
        <v>139</v>
      </c>
      <c r="BE176" s="200">
        <f t="shared" si="34"/>
        <v>0</v>
      </c>
      <c r="BF176" s="200">
        <f t="shared" si="35"/>
        <v>0</v>
      </c>
      <c r="BG176" s="200">
        <f t="shared" si="36"/>
        <v>0</v>
      </c>
      <c r="BH176" s="200">
        <f t="shared" si="37"/>
        <v>0</v>
      </c>
      <c r="BI176" s="200">
        <f t="shared" si="38"/>
        <v>0</v>
      </c>
      <c r="BJ176" s="21" t="s">
        <v>83</v>
      </c>
      <c r="BK176" s="200">
        <f t="shared" si="39"/>
        <v>0</v>
      </c>
      <c r="BL176" s="21" t="s">
        <v>209</v>
      </c>
      <c r="BM176" s="21" t="s">
        <v>1367</v>
      </c>
    </row>
    <row r="177" spans="2:65" s="1" customFormat="1" ht="16.5" customHeight="1">
      <c r="B177" s="38"/>
      <c r="C177" s="189" t="s">
        <v>866</v>
      </c>
      <c r="D177" s="189" t="s">
        <v>142</v>
      </c>
      <c r="E177" s="190" t="s">
        <v>1368</v>
      </c>
      <c r="F177" s="191" t="s">
        <v>1283</v>
      </c>
      <c r="G177" s="192" t="s">
        <v>1210</v>
      </c>
      <c r="H177" s="193">
        <v>1</v>
      </c>
      <c r="I177" s="194"/>
      <c r="J177" s="195">
        <f t="shared" si="30"/>
        <v>0</v>
      </c>
      <c r="K177" s="191" t="s">
        <v>21</v>
      </c>
      <c r="L177" s="58"/>
      <c r="M177" s="196" t="s">
        <v>21</v>
      </c>
      <c r="N177" s="197" t="s">
        <v>46</v>
      </c>
      <c r="O177" s="39"/>
      <c r="P177" s="198">
        <f t="shared" si="31"/>
        <v>0</v>
      </c>
      <c r="Q177" s="198">
        <v>0</v>
      </c>
      <c r="R177" s="198">
        <f t="shared" si="32"/>
        <v>0</v>
      </c>
      <c r="S177" s="198">
        <v>0</v>
      </c>
      <c r="T177" s="199">
        <f t="shared" si="33"/>
        <v>0</v>
      </c>
      <c r="AR177" s="21" t="s">
        <v>209</v>
      </c>
      <c r="AT177" s="21" t="s">
        <v>142</v>
      </c>
      <c r="AU177" s="21" t="s">
        <v>83</v>
      </c>
      <c r="AY177" s="21" t="s">
        <v>139</v>
      </c>
      <c r="BE177" s="200">
        <f t="shared" si="34"/>
        <v>0</v>
      </c>
      <c r="BF177" s="200">
        <f t="shared" si="35"/>
        <v>0</v>
      </c>
      <c r="BG177" s="200">
        <f t="shared" si="36"/>
        <v>0</v>
      </c>
      <c r="BH177" s="200">
        <f t="shared" si="37"/>
        <v>0</v>
      </c>
      <c r="BI177" s="200">
        <f t="shared" si="38"/>
        <v>0</v>
      </c>
      <c r="BJ177" s="21" t="s">
        <v>83</v>
      </c>
      <c r="BK177" s="200">
        <f t="shared" si="39"/>
        <v>0</v>
      </c>
      <c r="BL177" s="21" t="s">
        <v>209</v>
      </c>
      <c r="BM177" s="21" t="s">
        <v>1369</v>
      </c>
    </row>
    <row r="178" spans="2:63" s="10" customFormat="1" ht="37.35" customHeight="1">
      <c r="B178" s="173"/>
      <c r="C178" s="174"/>
      <c r="D178" s="175" t="s">
        <v>74</v>
      </c>
      <c r="E178" s="176" t="s">
        <v>1370</v>
      </c>
      <c r="F178" s="176" t="s">
        <v>1371</v>
      </c>
      <c r="G178" s="174"/>
      <c r="H178" s="174"/>
      <c r="I178" s="177"/>
      <c r="J178" s="178">
        <f>BK178</f>
        <v>0</v>
      </c>
      <c r="K178" s="174"/>
      <c r="L178" s="179"/>
      <c r="M178" s="180"/>
      <c r="N178" s="181"/>
      <c r="O178" s="181"/>
      <c r="P178" s="182">
        <f>SUM(P179:P183)</f>
        <v>0</v>
      </c>
      <c r="Q178" s="181"/>
      <c r="R178" s="182">
        <f>SUM(R179:R183)</f>
        <v>0</v>
      </c>
      <c r="S178" s="181"/>
      <c r="T178" s="183">
        <f>SUM(T179:T183)</f>
        <v>0</v>
      </c>
      <c r="AR178" s="184" t="s">
        <v>85</v>
      </c>
      <c r="AT178" s="185" t="s">
        <v>74</v>
      </c>
      <c r="AU178" s="185" t="s">
        <v>75</v>
      </c>
      <c r="AY178" s="184" t="s">
        <v>139</v>
      </c>
      <c r="BK178" s="186">
        <f>SUM(BK179:BK183)</f>
        <v>0</v>
      </c>
    </row>
    <row r="179" spans="2:65" s="1" customFormat="1" ht="16.5" customHeight="1">
      <c r="B179" s="38"/>
      <c r="C179" s="189" t="s">
        <v>870</v>
      </c>
      <c r="D179" s="189" t="s">
        <v>142</v>
      </c>
      <c r="E179" s="190" t="s">
        <v>1372</v>
      </c>
      <c r="F179" s="191" t="s">
        <v>1373</v>
      </c>
      <c r="G179" s="192" t="s">
        <v>1028</v>
      </c>
      <c r="H179" s="193">
        <v>1</v>
      </c>
      <c r="I179" s="194"/>
      <c r="J179" s="195">
        <f>ROUND(I179*H179,2)</f>
        <v>0</v>
      </c>
      <c r="K179" s="191" t="s">
        <v>21</v>
      </c>
      <c r="L179" s="58"/>
      <c r="M179" s="196" t="s">
        <v>21</v>
      </c>
      <c r="N179" s="197" t="s">
        <v>46</v>
      </c>
      <c r="O179" s="39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AR179" s="21" t="s">
        <v>209</v>
      </c>
      <c r="AT179" s="21" t="s">
        <v>142</v>
      </c>
      <c r="AU179" s="21" t="s">
        <v>83</v>
      </c>
      <c r="AY179" s="21" t="s">
        <v>139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21" t="s">
        <v>83</v>
      </c>
      <c r="BK179" s="200">
        <f>ROUND(I179*H179,2)</f>
        <v>0</v>
      </c>
      <c r="BL179" s="21" t="s">
        <v>209</v>
      </c>
      <c r="BM179" s="21" t="s">
        <v>1374</v>
      </c>
    </row>
    <row r="180" spans="2:65" s="1" customFormat="1" ht="16.5" customHeight="1">
      <c r="B180" s="38"/>
      <c r="C180" s="189" t="s">
        <v>874</v>
      </c>
      <c r="D180" s="189" t="s">
        <v>142</v>
      </c>
      <c r="E180" s="190" t="s">
        <v>1375</v>
      </c>
      <c r="F180" s="191" t="s">
        <v>1376</v>
      </c>
      <c r="G180" s="192" t="s">
        <v>1028</v>
      </c>
      <c r="H180" s="193">
        <v>1</v>
      </c>
      <c r="I180" s="194"/>
      <c r="J180" s="195">
        <f>ROUND(I180*H180,2)</f>
        <v>0</v>
      </c>
      <c r="K180" s="191" t="s">
        <v>21</v>
      </c>
      <c r="L180" s="58"/>
      <c r="M180" s="196" t="s">
        <v>21</v>
      </c>
      <c r="N180" s="197" t="s">
        <v>46</v>
      </c>
      <c r="O180" s="39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AR180" s="21" t="s">
        <v>209</v>
      </c>
      <c r="AT180" s="21" t="s">
        <v>142</v>
      </c>
      <c r="AU180" s="21" t="s">
        <v>83</v>
      </c>
      <c r="AY180" s="21" t="s">
        <v>139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21" t="s">
        <v>83</v>
      </c>
      <c r="BK180" s="200">
        <f>ROUND(I180*H180,2)</f>
        <v>0</v>
      </c>
      <c r="BL180" s="21" t="s">
        <v>209</v>
      </c>
      <c r="BM180" s="21" t="s">
        <v>1377</v>
      </c>
    </row>
    <row r="181" spans="2:65" s="1" customFormat="1" ht="16.5" customHeight="1">
      <c r="B181" s="38"/>
      <c r="C181" s="189" t="s">
        <v>879</v>
      </c>
      <c r="D181" s="189" t="s">
        <v>142</v>
      </c>
      <c r="E181" s="190" t="s">
        <v>1378</v>
      </c>
      <c r="F181" s="191" t="s">
        <v>1379</v>
      </c>
      <c r="G181" s="192" t="s">
        <v>1028</v>
      </c>
      <c r="H181" s="193">
        <v>1</v>
      </c>
      <c r="I181" s="194"/>
      <c r="J181" s="195">
        <f>ROUND(I181*H181,2)</f>
        <v>0</v>
      </c>
      <c r="K181" s="191" t="s">
        <v>21</v>
      </c>
      <c r="L181" s="58"/>
      <c r="M181" s="196" t="s">
        <v>21</v>
      </c>
      <c r="N181" s="197" t="s">
        <v>46</v>
      </c>
      <c r="O181" s="39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AR181" s="21" t="s">
        <v>209</v>
      </c>
      <c r="AT181" s="21" t="s">
        <v>142</v>
      </c>
      <c r="AU181" s="21" t="s">
        <v>83</v>
      </c>
      <c r="AY181" s="21" t="s">
        <v>139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21" t="s">
        <v>83</v>
      </c>
      <c r="BK181" s="200">
        <f>ROUND(I181*H181,2)</f>
        <v>0</v>
      </c>
      <c r="BL181" s="21" t="s">
        <v>209</v>
      </c>
      <c r="BM181" s="21" t="s">
        <v>1380</v>
      </c>
    </row>
    <row r="182" spans="2:65" s="1" customFormat="1" ht="16.5" customHeight="1">
      <c r="B182" s="38"/>
      <c r="C182" s="189" t="s">
        <v>883</v>
      </c>
      <c r="D182" s="189" t="s">
        <v>142</v>
      </c>
      <c r="E182" s="190" t="s">
        <v>1381</v>
      </c>
      <c r="F182" s="191" t="s">
        <v>1261</v>
      </c>
      <c r="G182" s="192" t="s">
        <v>1028</v>
      </c>
      <c r="H182" s="193">
        <v>1</v>
      </c>
      <c r="I182" s="194"/>
      <c r="J182" s="195">
        <f>ROUND(I182*H182,2)</f>
        <v>0</v>
      </c>
      <c r="K182" s="191" t="s">
        <v>21</v>
      </c>
      <c r="L182" s="58"/>
      <c r="M182" s="196" t="s">
        <v>21</v>
      </c>
      <c r="N182" s="197" t="s">
        <v>46</v>
      </c>
      <c r="O182" s="39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AR182" s="21" t="s">
        <v>209</v>
      </c>
      <c r="AT182" s="21" t="s">
        <v>142</v>
      </c>
      <c r="AU182" s="21" t="s">
        <v>83</v>
      </c>
      <c r="AY182" s="21" t="s">
        <v>139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21" t="s">
        <v>83</v>
      </c>
      <c r="BK182" s="200">
        <f>ROUND(I182*H182,2)</f>
        <v>0</v>
      </c>
      <c r="BL182" s="21" t="s">
        <v>209</v>
      </c>
      <c r="BM182" s="21" t="s">
        <v>1382</v>
      </c>
    </row>
    <row r="183" spans="2:65" s="1" customFormat="1" ht="16.5" customHeight="1">
      <c r="B183" s="38"/>
      <c r="C183" s="189" t="s">
        <v>331</v>
      </c>
      <c r="D183" s="189" t="s">
        <v>142</v>
      </c>
      <c r="E183" s="190" t="s">
        <v>1383</v>
      </c>
      <c r="F183" s="191" t="s">
        <v>1384</v>
      </c>
      <c r="G183" s="192" t="s">
        <v>1028</v>
      </c>
      <c r="H183" s="193">
        <v>1</v>
      </c>
      <c r="I183" s="194"/>
      <c r="J183" s="195">
        <f>ROUND(I183*H183,2)</f>
        <v>0</v>
      </c>
      <c r="K183" s="191" t="s">
        <v>21</v>
      </c>
      <c r="L183" s="58"/>
      <c r="M183" s="196" t="s">
        <v>21</v>
      </c>
      <c r="N183" s="201" t="s">
        <v>46</v>
      </c>
      <c r="O183" s="202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AR183" s="21" t="s">
        <v>209</v>
      </c>
      <c r="AT183" s="21" t="s">
        <v>142</v>
      </c>
      <c r="AU183" s="21" t="s">
        <v>83</v>
      </c>
      <c r="AY183" s="21" t="s">
        <v>139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21" t="s">
        <v>83</v>
      </c>
      <c r="BK183" s="200">
        <f>ROUND(I183*H183,2)</f>
        <v>0</v>
      </c>
      <c r="BL183" s="21" t="s">
        <v>209</v>
      </c>
      <c r="BM183" s="21" t="s">
        <v>1385</v>
      </c>
    </row>
    <row r="184" spans="2:12" s="1" customFormat="1" ht="6.95" customHeight="1">
      <c r="B184" s="53"/>
      <c r="C184" s="54"/>
      <c r="D184" s="54"/>
      <c r="E184" s="54"/>
      <c r="F184" s="54"/>
      <c r="G184" s="54"/>
      <c r="H184" s="54"/>
      <c r="I184" s="136"/>
      <c r="J184" s="54"/>
      <c r="K184" s="54"/>
      <c r="L184" s="58"/>
    </row>
  </sheetData>
  <sheetProtection algorithmName="SHA-512" hashValue="9vX/+vJBU7gu/JUfa9pcggmhiTZCLTEDD1JJ9InfFIFTvpOyVsP587WqCT+mrBYGbBvy0hCb+mWZnlIRVHN+9w==" saltValue="OGaUBd9wbfueL7s8UmbMP1XlXmU5eTPZzdGLpLwzgAGHh4HcDwj5WsVq6DwqRippsThgkYpasKkdW9ukqhag7A==" spinCount="100000" sheet="1" objects="1" scenarios="1" formatColumns="0" formatRows="0" autoFilter="0"/>
  <autoFilter ref="C81:K183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1" customWidth="1"/>
    <col min="2" max="2" width="1.66796875" style="231" customWidth="1"/>
    <col min="3" max="4" width="5" style="231" customWidth="1"/>
    <col min="5" max="5" width="11.66015625" style="231" customWidth="1"/>
    <col min="6" max="6" width="9.16015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796875" style="231" customWidth="1"/>
  </cols>
  <sheetData>
    <row r="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2" customFormat="1" ht="45" customHeight="1">
      <c r="B3" s="235"/>
      <c r="C3" s="359" t="s">
        <v>1386</v>
      </c>
      <c r="D3" s="359"/>
      <c r="E3" s="359"/>
      <c r="F3" s="359"/>
      <c r="G3" s="359"/>
      <c r="H3" s="359"/>
      <c r="I3" s="359"/>
      <c r="J3" s="359"/>
      <c r="K3" s="236"/>
    </row>
    <row r="4" spans="2:11" ht="25.5" customHeight="1">
      <c r="B4" s="237"/>
      <c r="C4" s="363" t="s">
        <v>1387</v>
      </c>
      <c r="D4" s="363"/>
      <c r="E4" s="363"/>
      <c r="F4" s="363"/>
      <c r="G4" s="363"/>
      <c r="H4" s="363"/>
      <c r="I4" s="363"/>
      <c r="J4" s="363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62" t="s">
        <v>1388</v>
      </c>
      <c r="D6" s="362"/>
      <c r="E6" s="362"/>
      <c r="F6" s="362"/>
      <c r="G6" s="362"/>
      <c r="H6" s="362"/>
      <c r="I6" s="362"/>
      <c r="J6" s="362"/>
      <c r="K6" s="238"/>
    </row>
    <row r="7" spans="2:11" ht="15" customHeight="1">
      <c r="B7" s="241"/>
      <c r="C7" s="362" t="s">
        <v>1389</v>
      </c>
      <c r="D7" s="362"/>
      <c r="E7" s="362"/>
      <c r="F7" s="362"/>
      <c r="G7" s="362"/>
      <c r="H7" s="362"/>
      <c r="I7" s="362"/>
      <c r="J7" s="362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362" t="s">
        <v>1390</v>
      </c>
      <c r="D9" s="362"/>
      <c r="E9" s="362"/>
      <c r="F9" s="362"/>
      <c r="G9" s="362"/>
      <c r="H9" s="362"/>
      <c r="I9" s="362"/>
      <c r="J9" s="362"/>
      <c r="K9" s="238"/>
    </row>
    <row r="10" spans="2:11" ht="15" customHeight="1">
      <c r="B10" s="241"/>
      <c r="C10" s="240"/>
      <c r="D10" s="362" t="s">
        <v>1391</v>
      </c>
      <c r="E10" s="362"/>
      <c r="F10" s="362"/>
      <c r="G10" s="362"/>
      <c r="H10" s="362"/>
      <c r="I10" s="362"/>
      <c r="J10" s="362"/>
      <c r="K10" s="238"/>
    </row>
    <row r="11" spans="2:11" ht="15" customHeight="1">
      <c r="B11" s="241"/>
      <c r="C11" s="242"/>
      <c r="D11" s="362" t="s">
        <v>1392</v>
      </c>
      <c r="E11" s="362"/>
      <c r="F11" s="362"/>
      <c r="G11" s="362"/>
      <c r="H11" s="362"/>
      <c r="I11" s="362"/>
      <c r="J11" s="362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362" t="s">
        <v>1393</v>
      </c>
      <c r="E13" s="362"/>
      <c r="F13" s="362"/>
      <c r="G13" s="362"/>
      <c r="H13" s="362"/>
      <c r="I13" s="362"/>
      <c r="J13" s="362"/>
      <c r="K13" s="238"/>
    </row>
    <row r="14" spans="2:11" ht="15" customHeight="1">
      <c r="B14" s="241"/>
      <c r="C14" s="242"/>
      <c r="D14" s="362" t="s">
        <v>1394</v>
      </c>
      <c r="E14" s="362"/>
      <c r="F14" s="362"/>
      <c r="G14" s="362"/>
      <c r="H14" s="362"/>
      <c r="I14" s="362"/>
      <c r="J14" s="362"/>
      <c r="K14" s="238"/>
    </row>
    <row r="15" spans="2:11" ht="15" customHeight="1">
      <c r="B15" s="241"/>
      <c r="C15" s="242"/>
      <c r="D15" s="362" t="s">
        <v>1395</v>
      </c>
      <c r="E15" s="362"/>
      <c r="F15" s="362"/>
      <c r="G15" s="362"/>
      <c r="H15" s="362"/>
      <c r="I15" s="362"/>
      <c r="J15" s="362"/>
      <c r="K15" s="238"/>
    </row>
    <row r="16" spans="2:11" ht="15" customHeight="1">
      <c r="B16" s="241"/>
      <c r="C16" s="242"/>
      <c r="D16" s="242"/>
      <c r="E16" s="243" t="s">
        <v>88</v>
      </c>
      <c r="F16" s="362" t="s">
        <v>1396</v>
      </c>
      <c r="G16" s="362"/>
      <c r="H16" s="362"/>
      <c r="I16" s="362"/>
      <c r="J16" s="362"/>
      <c r="K16" s="238"/>
    </row>
    <row r="17" spans="2:11" ht="15" customHeight="1">
      <c r="B17" s="241"/>
      <c r="C17" s="242"/>
      <c r="D17" s="242"/>
      <c r="E17" s="243" t="s">
        <v>1397</v>
      </c>
      <c r="F17" s="362" t="s">
        <v>1398</v>
      </c>
      <c r="G17" s="362"/>
      <c r="H17" s="362"/>
      <c r="I17" s="362"/>
      <c r="J17" s="362"/>
      <c r="K17" s="238"/>
    </row>
    <row r="18" spans="2:11" ht="15" customHeight="1">
      <c r="B18" s="241"/>
      <c r="C18" s="242"/>
      <c r="D18" s="242"/>
      <c r="E18" s="243" t="s">
        <v>1399</v>
      </c>
      <c r="F18" s="362" t="s">
        <v>1400</v>
      </c>
      <c r="G18" s="362"/>
      <c r="H18" s="362"/>
      <c r="I18" s="362"/>
      <c r="J18" s="362"/>
      <c r="K18" s="238"/>
    </row>
    <row r="19" spans="2:11" ht="15" customHeight="1">
      <c r="B19" s="241"/>
      <c r="C19" s="242"/>
      <c r="D19" s="242"/>
      <c r="E19" s="243" t="s">
        <v>82</v>
      </c>
      <c r="F19" s="362" t="s">
        <v>1401</v>
      </c>
      <c r="G19" s="362"/>
      <c r="H19" s="362"/>
      <c r="I19" s="362"/>
      <c r="J19" s="362"/>
      <c r="K19" s="238"/>
    </row>
    <row r="20" spans="2:11" ht="15" customHeight="1">
      <c r="B20" s="241"/>
      <c r="C20" s="242"/>
      <c r="D20" s="242"/>
      <c r="E20" s="243" t="s">
        <v>1402</v>
      </c>
      <c r="F20" s="362" t="s">
        <v>1371</v>
      </c>
      <c r="G20" s="362"/>
      <c r="H20" s="362"/>
      <c r="I20" s="362"/>
      <c r="J20" s="362"/>
      <c r="K20" s="238"/>
    </row>
    <row r="21" spans="2:11" ht="15" customHeight="1">
      <c r="B21" s="241"/>
      <c r="C21" s="242"/>
      <c r="D21" s="242"/>
      <c r="E21" s="243" t="s">
        <v>1403</v>
      </c>
      <c r="F21" s="362" t="s">
        <v>1404</v>
      </c>
      <c r="G21" s="362"/>
      <c r="H21" s="362"/>
      <c r="I21" s="362"/>
      <c r="J21" s="362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362" t="s">
        <v>1405</v>
      </c>
      <c r="D23" s="362"/>
      <c r="E23" s="362"/>
      <c r="F23" s="362"/>
      <c r="G23" s="362"/>
      <c r="H23" s="362"/>
      <c r="I23" s="362"/>
      <c r="J23" s="362"/>
      <c r="K23" s="238"/>
    </row>
    <row r="24" spans="2:11" ht="15" customHeight="1">
      <c r="B24" s="241"/>
      <c r="C24" s="362" t="s">
        <v>1406</v>
      </c>
      <c r="D24" s="362"/>
      <c r="E24" s="362"/>
      <c r="F24" s="362"/>
      <c r="G24" s="362"/>
      <c r="H24" s="362"/>
      <c r="I24" s="362"/>
      <c r="J24" s="362"/>
      <c r="K24" s="238"/>
    </row>
    <row r="25" spans="2:11" ht="15" customHeight="1">
      <c r="B25" s="241"/>
      <c r="C25" s="240"/>
      <c r="D25" s="362" t="s">
        <v>1407</v>
      </c>
      <c r="E25" s="362"/>
      <c r="F25" s="362"/>
      <c r="G25" s="362"/>
      <c r="H25" s="362"/>
      <c r="I25" s="362"/>
      <c r="J25" s="362"/>
      <c r="K25" s="238"/>
    </row>
    <row r="26" spans="2:11" ht="15" customHeight="1">
      <c r="B26" s="241"/>
      <c r="C26" s="242"/>
      <c r="D26" s="362" t="s">
        <v>1408</v>
      </c>
      <c r="E26" s="362"/>
      <c r="F26" s="362"/>
      <c r="G26" s="362"/>
      <c r="H26" s="362"/>
      <c r="I26" s="362"/>
      <c r="J26" s="362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362" t="s">
        <v>1409</v>
      </c>
      <c r="E28" s="362"/>
      <c r="F28" s="362"/>
      <c r="G28" s="362"/>
      <c r="H28" s="362"/>
      <c r="I28" s="362"/>
      <c r="J28" s="362"/>
      <c r="K28" s="238"/>
    </row>
    <row r="29" spans="2:11" ht="15" customHeight="1">
      <c r="B29" s="241"/>
      <c r="C29" s="242"/>
      <c r="D29" s="362" t="s">
        <v>1410</v>
      </c>
      <c r="E29" s="362"/>
      <c r="F29" s="362"/>
      <c r="G29" s="362"/>
      <c r="H29" s="362"/>
      <c r="I29" s="362"/>
      <c r="J29" s="362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362" t="s">
        <v>1411</v>
      </c>
      <c r="E31" s="362"/>
      <c r="F31" s="362"/>
      <c r="G31" s="362"/>
      <c r="H31" s="362"/>
      <c r="I31" s="362"/>
      <c r="J31" s="362"/>
      <c r="K31" s="238"/>
    </row>
    <row r="32" spans="2:11" ht="15" customHeight="1">
      <c r="B32" s="241"/>
      <c r="C32" s="242"/>
      <c r="D32" s="362" t="s">
        <v>1412</v>
      </c>
      <c r="E32" s="362"/>
      <c r="F32" s="362"/>
      <c r="G32" s="362"/>
      <c r="H32" s="362"/>
      <c r="I32" s="362"/>
      <c r="J32" s="362"/>
      <c r="K32" s="238"/>
    </row>
    <row r="33" spans="2:11" ht="15" customHeight="1">
      <c r="B33" s="241"/>
      <c r="C33" s="242"/>
      <c r="D33" s="362" t="s">
        <v>1413</v>
      </c>
      <c r="E33" s="362"/>
      <c r="F33" s="362"/>
      <c r="G33" s="362"/>
      <c r="H33" s="362"/>
      <c r="I33" s="362"/>
      <c r="J33" s="362"/>
      <c r="K33" s="238"/>
    </row>
    <row r="34" spans="2:11" ht="15" customHeight="1">
      <c r="B34" s="241"/>
      <c r="C34" s="242"/>
      <c r="D34" s="240"/>
      <c r="E34" s="244" t="s">
        <v>124</v>
      </c>
      <c r="F34" s="240"/>
      <c r="G34" s="362" t="s">
        <v>1414</v>
      </c>
      <c r="H34" s="362"/>
      <c r="I34" s="362"/>
      <c r="J34" s="362"/>
      <c r="K34" s="238"/>
    </row>
    <row r="35" spans="2:11" ht="30.75" customHeight="1">
      <c r="B35" s="241"/>
      <c r="C35" s="242"/>
      <c r="D35" s="240"/>
      <c r="E35" s="244" t="s">
        <v>1415</v>
      </c>
      <c r="F35" s="240"/>
      <c r="G35" s="362" t="s">
        <v>1416</v>
      </c>
      <c r="H35" s="362"/>
      <c r="I35" s="362"/>
      <c r="J35" s="362"/>
      <c r="K35" s="238"/>
    </row>
    <row r="36" spans="2:11" ht="15" customHeight="1">
      <c r="B36" s="241"/>
      <c r="C36" s="242"/>
      <c r="D36" s="240"/>
      <c r="E36" s="244" t="s">
        <v>56</v>
      </c>
      <c r="F36" s="240"/>
      <c r="G36" s="362" t="s">
        <v>1417</v>
      </c>
      <c r="H36" s="362"/>
      <c r="I36" s="362"/>
      <c r="J36" s="362"/>
      <c r="K36" s="238"/>
    </row>
    <row r="37" spans="2:11" ht="15" customHeight="1">
      <c r="B37" s="241"/>
      <c r="C37" s="242"/>
      <c r="D37" s="240"/>
      <c r="E37" s="244" t="s">
        <v>125</v>
      </c>
      <c r="F37" s="240"/>
      <c r="G37" s="362" t="s">
        <v>1418</v>
      </c>
      <c r="H37" s="362"/>
      <c r="I37" s="362"/>
      <c r="J37" s="362"/>
      <c r="K37" s="238"/>
    </row>
    <row r="38" spans="2:11" ht="15" customHeight="1">
      <c r="B38" s="241"/>
      <c r="C38" s="242"/>
      <c r="D38" s="240"/>
      <c r="E38" s="244" t="s">
        <v>126</v>
      </c>
      <c r="F38" s="240"/>
      <c r="G38" s="362" t="s">
        <v>1419</v>
      </c>
      <c r="H38" s="362"/>
      <c r="I38" s="362"/>
      <c r="J38" s="362"/>
      <c r="K38" s="238"/>
    </row>
    <row r="39" spans="2:11" ht="15" customHeight="1">
      <c r="B39" s="241"/>
      <c r="C39" s="242"/>
      <c r="D39" s="240"/>
      <c r="E39" s="244" t="s">
        <v>127</v>
      </c>
      <c r="F39" s="240"/>
      <c r="G39" s="362" t="s">
        <v>1420</v>
      </c>
      <c r="H39" s="362"/>
      <c r="I39" s="362"/>
      <c r="J39" s="362"/>
      <c r="K39" s="238"/>
    </row>
    <row r="40" spans="2:11" ht="15" customHeight="1">
      <c r="B40" s="241"/>
      <c r="C40" s="242"/>
      <c r="D40" s="240"/>
      <c r="E40" s="244" t="s">
        <v>1421</v>
      </c>
      <c r="F40" s="240"/>
      <c r="G40" s="362" t="s">
        <v>1422</v>
      </c>
      <c r="H40" s="362"/>
      <c r="I40" s="362"/>
      <c r="J40" s="362"/>
      <c r="K40" s="238"/>
    </row>
    <row r="41" spans="2:11" ht="15" customHeight="1">
      <c r="B41" s="241"/>
      <c r="C41" s="242"/>
      <c r="D41" s="240"/>
      <c r="E41" s="244"/>
      <c r="F41" s="240"/>
      <c r="G41" s="362" t="s">
        <v>1423</v>
      </c>
      <c r="H41" s="362"/>
      <c r="I41" s="362"/>
      <c r="J41" s="362"/>
      <c r="K41" s="238"/>
    </row>
    <row r="42" spans="2:11" ht="15" customHeight="1">
      <c r="B42" s="241"/>
      <c r="C42" s="242"/>
      <c r="D42" s="240"/>
      <c r="E42" s="244" t="s">
        <v>1424</v>
      </c>
      <c r="F42" s="240"/>
      <c r="G42" s="362" t="s">
        <v>1425</v>
      </c>
      <c r="H42" s="362"/>
      <c r="I42" s="362"/>
      <c r="J42" s="362"/>
      <c r="K42" s="238"/>
    </row>
    <row r="43" spans="2:11" ht="15" customHeight="1">
      <c r="B43" s="241"/>
      <c r="C43" s="242"/>
      <c r="D43" s="240"/>
      <c r="E43" s="244" t="s">
        <v>129</v>
      </c>
      <c r="F43" s="240"/>
      <c r="G43" s="362" t="s">
        <v>1426</v>
      </c>
      <c r="H43" s="362"/>
      <c r="I43" s="362"/>
      <c r="J43" s="362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362" t="s">
        <v>1427</v>
      </c>
      <c r="E45" s="362"/>
      <c r="F45" s="362"/>
      <c r="G45" s="362"/>
      <c r="H45" s="362"/>
      <c r="I45" s="362"/>
      <c r="J45" s="362"/>
      <c r="K45" s="238"/>
    </row>
    <row r="46" spans="2:11" ht="15" customHeight="1">
      <c r="B46" s="241"/>
      <c r="C46" s="242"/>
      <c r="D46" s="242"/>
      <c r="E46" s="362" t="s">
        <v>1428</v>
      </c>
      <c r="F46" s="362"/>
      <c r="G46" s="362"/>
      <c r="H46" s="362"/>
      <c r="I46" s="362"/>
      <c r="J46" s="362"/>
      <c r="K46" s="238"/>
    </row>
    <row r="47" spans="2:11" ht="15" customHeight="1">
      <c r="B47" s="241"/>
      <c r="C47" s="242"/>
      <c r="D47" s="242"/>
      <c r="E47" s="362" t="s">
        <v>1429</v>
      </c>
      <c r="F47" s="362"/>
      <c r="G47" s="362"/>
      <c r="H47" s="362"/>
      <c r="I47" s="362"/>
      <c r="J47" s="362"/>
      <c r="K47" s="238"/>
    </row>
    <row r="48" spans="2:11" ht="15" customHeight="1">
      <c r="B48" s="241"/>
      <c r="C48" s="242"/>
      <c r="D48" s="242"/>
      <c r="E48" s="362" t="s">
        <v>1430</v>
      </c>
      <c r="F48" s="362"/>
      <c r="G48" s="362"/>
      <c r="H48" s="362"/>
      <c r="I48" s="362"/>
      <c r="J48" s="362"/>
      <c r="K48" s="238"/>
    </row>
    <row r="49" spans="2:11" ht="15" customHeight="1">
      <c r="B49" s="241"/>
      <c r="C49" s="242"/>
      <c r="D49" s="362" t="s">
        <v>1431</v>
      </c>
      <c r="E49" s="362"/>
      <c r="F49" s="362"/>
      <c r="G49" s="362"/>
      <c r="H49" s="362"/>
      <c r="I49" s="362"/>
      <c r="J49" s="362"/>
      <c r="K49" s="238"/>
    </row>
    <row r="50" spans="2:11" ht="25.5" customHeight="1">
      <c r="B50" s="237"/>
      <c r="C50" s="363" t="s">
        <v>1432</v>
      </c>
      <c r="D50" s="363"/>
      <c r="E50" s="363"/>
      <c r="F50" s="363"/>
      <c r="G50" s="363"/>
      <c r="H50" s="363"/>
      <c r="I50" s="363"/>
      <c r="J50" s="363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62" t="s">
        <v>1433</v>
      </c>
      <c r="D52" s="362"/>
      <c r="E52" s="362"/>
      <c r="F52" s="362"/>
      <c r="G52" s="362"/>
      <c r="H52" s="362"/>
      <c r="I52" s="362"/>
      <c r="J52" s="362"/>
      <c r="K52" s="238"/>
    </row>
    <row r="53" spans="2:11" ht="15" customHeight="1">
      <c r="B53" s="237"/>
      <c r="C53" s="362" t="s">
        <v>1434</v>
      </c>
      <c r="D53" s="362"/>
      <c r="E53" s="362"/>
      <c r="F53" s="362"/>
      <c r="G53" s="362"/>
      <c r="H53" s="362"/>
      <c r="I53" s="362"/>
      <c r="J53" s="362"/>
      <c r="K53" s="238"/>
    </row>
    <row r="54" spans="2:11" ht="12.75" customHeight="1">
      <c r="B54" s="237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7"/>
      <c r="C55" s="362" t="s">
        <v>1435</v>
      </c>
      <c r="D55" s="362"/>
      <c r="E55" s="362"/>
      <c r="F55" s="362"/>
      <c r="G55" s="362"/>
      <c r="H55" s="362"/>
      <c r="I55" s="362"/>
      <c r="J55" s="362"/>
      <c r="K55" s="238"/>
    </row>
    <row r="56" spans="2:11" ht="15" customHeight="1">
      <c r="B56" s="237"/>
      <c r="C56" s="242"/>
      <c r="D56" s="362" t="s">
        <v>1436</v>
      </c>
      <c r="E56" s="362"/>
      <c r="F56" s="362"/>
      <c r="G56" s="362"/>
      <c r="H56" s="362"/>
      <c r="I56" s="362"/>
      <c r="J56" s="362"/>
      <c r="K56" s="238"/>
    </row>
    <row r="57" spans="2:11" ht="15" customHeight="1">
      <c r="B57" s="237"/>
      <c r="C57" s="242"/>
      <c r="D57" s="362" t="s">
        <v>1437</v>
      </c>
      <c r="E57" s="362"/>
      <c r="F57" s="362"/>
      <c r="G57" s="362"/>
      <c r="H57" s="362"/>
      <c r="I57" s="362"/>
      <c r="J57" s="362"/>
      <c r="K57" s="238"/>
    </row>
    <row r="58" spans="2:11" ht="15" customHeight="1">
      <c r="B58" s="237"/>
      <c r="C58" s="242"/>
      <c r="D58" s="362" t="s">
        <v>1438</v>
      </c>
      <c r="E58" s="362"/>
      <c r="F58" s="362"/>
      <c r="G58" s="362"/>
      <c r="H58" s="362"/>
      <c r="I58" s="362"/>
      <c r="J58" s="362"/>
      <c r="K58" s="238"/>
    </row>
    <row r="59" spans="2:11" ht="15" customHeight="1">
      <c r="B59" s="237"/>
      <c r="C59" s="242"/>
      <c r="D59" s="362" t="s">
        <v>1439</v>
      </c>
      <c r="E59" s="362"/>
      <c r="F59" s="362"/>
      <c r="G59" s="362"/>
      <c r="H59" s="362"/>
      <c r="I59" s="362"/>
      <c r="J59" s="362"/>
      <c r="K59" s="238"/>
    </row>
    <row r="60" spans="2:11" ht="15" customHeight="1">
      <c r="B60" s="237"/>
      <c r="C60" s="242"/>
      <c r="D60" s="361" t="s">
        <v>1440</v>
      </c>
      <c r="E60" s="361"/>
      <c r="F60" s="361"/>
      <c r="G60" s="361"/>
      <c r="H60" s="361"/>
      <c r="I60" s="361"/>
      <c r="J60" s="361"/>
      <c r="K60" s="238"/>
    </row>
    <row r="61" spans="2:11" ht="15" customHeight="1">
      <c r="B61" s="237"/>
      <c r="C61" s="242"/>
      <c r="D61" s="362" t="s">
        <v>1441</v>
      </c>
      <c r="E61" s="362"/>
      <c r="F61" s="362"/>
      <c r="G61" s="362"/>
      <c r="H61" s="362"/>
      <c r="I61" s="362"/>
      <c r="J61" s="362"/>
      <c r="K61" s="238"/>
    </row>
    <row r="62" spans="2:11" ht="12.75" customHeight="1">
      <c r="B62" s="237"/>
      <c r="C62" s="242"/>
      <c r="D62" s="242"/>
      <c r="E62" s="245"/>
      <c r="F62" s="242"/>
      <c r="G62" s="242"/>
      <c r="H62" s="242"/>
      <c r="I62" s="242"/>
      <c r="J62" s="242"/>
      <c r="K62" s="238"/>
    </row>
    <row r="63" spans="2:11" ht="15" customHeight="1">
      <c r="B63" s="237"/>
      <c r="C63" s="242"/>
      <c r="D63" s="362" t="s">
        <v>1442</v>
      </c>
      <c r="E63" s="362"/>
      <c r="F63" s="362"/>
      <c r="G63" s="362"/>
      <c r="H63" s="362"/>
      <c r="I63" s="362"/>
      <c r="J63" s="362"/>
      <c r="K63" s="238"/>
    </row>
    <row r="64" spans="2:11" ht="15" customHeight="1">
      <c r="B64" s="237"/>
      <c r="C64" s="242"/>
      <c r="D64" s="361" t="s">
        <v>1443</v>
      </c>
      <c r="E64" s="361"/>
      <c r="F64" s="361"/>
      <c r="G64" s="361"/>
      <c r="H64" s="361"/>
      <c r="I64" s="361"/>
      <c r="J64" s="361"/>
      <c r="K64" s="238"/>
    </row>
    <row r="65" spans="2:11" ht="15" customHeight="1">
      <c r="B65" s="237"/>
      <c r="C65" s="242"/>
      <c r="D65" s="362" t="s">
        <v>1444</v>
      </c>
      <c r="E65" s="362"/>
      <c r="F65" s="362"/>
      <c r="G65" s="362"/>
      <c r="H65" s="362"/>
      <c r="I65" s="362"/>
      <c r="J65" s="362"/>
      <c r="K65" s="238"/>
    </row>
    <row r="66" spans="2:11" ht="15" customHeight="1">
      <c r="B66" s="237"/>
      <c r="C66" s="242"/>
      <c r="D66" s="362" t="s">
        <v>1445</v>
      </c>
      <c r="E66" s="362"/>
      <c r="F66" s="362"/>
      <c r="G66" s="362"/>
      <c r="H66" s="362"/>
      <c r="I66" s="362"/>
      <c r="J66" s="362"/>
      <c r="K66" s="238"/>
    </row>
    <row r="67" spans="2:11" ht="15" customHeight="1">
      <c r="B67" s="237"/>
      <c r="C67" s="242"/>
      <c r="D67" s="362" t="s">
        <v>1446</v>
      </c>
      <c r="E67" s="362"/>
      <c r="F67" s="362"/>
      <c r="G67" s="362"/>
      <c r="H67" s="362"/>
      <c r="I67" s="362"/>
      <c r="J67" s="362"/>
      <c r="K67" s="238"/>
    </row>
    <row r="68" spans="2:11" ht="15" customHeight="1">
      <c r="B68" s="237"/>
      <c r="C68" s="242"/>
      <c r="D68" s="362" t="s">
        <v>1447</v>
      </c>
      <c r="E68" s="362"/>
      <c r="F68" s="362"/>
      <c r="G68" s="362"/>
      <c r="H68" s="362"/>
      <c r="I68" s="362"/>
      <c r="J68" s="362"/>
      <c r="K68" s="238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360" t="s">
        <v>106</v>
      </c>
      <c r="D73" s="360"/>
      <c r="E73" s="360"/>
      <c r="F73" s="360"/>
      <c r="G73" s="360"/>
      <c r="H73" s="360"/>
      <c r="I73" s="360"/>
      <c r="J73" s="360"/>
      <c r="K73" s="255"/>
    </row>
    <row r="74" spans="2:11" ht="17.25" customHeight="1">
      <c r="B74" s="254"/>
      <c r="C74" s="256" t="s">
        <v>1448</v>
      </c>
      <c r="D74" s="256"/>
      <c r="E74" s="256"/>
      <c r="F74" s="256" t="s">
        <v>1449</v>
      </c>
      <c r="G74" s="257"/>
      <c r="H74" s="256" t="s">
        <v>125</v>
      </c>
      <c r="I74" s="256" t="s">
        <v>60</v>
      </c>
      <c r="J74" s="256" t="s">
        <v>1450</v>
      </c>
      <c r="K74" s="255"/>
    </row>
    <row r="75" spans="2:11" ht="17.25" customHeight="1">
      <c r="B75" s="254"/>
      <c r="C75" s="258" t="s">
        <v>1451</v>
      </c>
      <c r="D75" s="258"/>
      <c r="E75" s="258"/>
      <c r="F75" s="259" t="s">
        <v>1452</v>
      </c>
      <c r="G75" s="260"/>
      <c r="H75" s="258"/>
      <c r="I75" s="258"/>
      <c r="J75" s="258" t="s">
        <v>1453</v>
      </c>
      <c r="K75" s="255"/>
    </row>
    <row r="76" spans="2:11" ht="5.25" customHeight="1">
      <c r="B76" s="254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4"/>
      <c r="C77" s="244" t="s">
        <v>56</v>
      </c>
      <c r="D77" s="261"/>
      <c r="E77" s="261"/>
      <c r="F77" s="263" t="s">
        <v>1454</v>
      </c>
      <c r="G77" s="262"/>
      <c r="H77" s="244" t="s">
        <v>1455</v>
      </c>
      <c r="I77" s="244" t="s">
        <v>1456</v>
      </c>
      <c r="J77" s="244">
        <v>20</v>
      </c>
      <c r="K77" s="255"/>
    </row>
    <row r="78" spans="2:11" ht="15" customHeight="1">
      <c r="B78" s="254"/>
      <c r="C78" s="244" t="s">
        <v>1457</v>
      </c>
      <c r="D78" s="244"/>
      <c r="E78" s="244"/>
      <c r="F78" s="263" t="s">
        <v>1454</v>
      </c>
      <c r="G78" s="262"/>
      <c r="H78" s="244" t="s">
        <v>1458</v>
      </c>
      <c r="I78" s="244" t="s">
        <v>1456</v>
      </c>
      <c r="J78" s="244">
        <v>120</v>
      </c>
      <c r="K78" s="255"/>
    </row>
    <row r="79" spans="2:11" ht="15" customHeight="1">
      <c r="B79" s="264"/>
      <c r="C79" s="244" t="s">
        <v>1459</v>
      </c>
      <c r="D79" s="244"/>
      <c r="E79" s="244"/>
      <c r="F79" s="263" t="s">
        <v>1460</v>
      </c>
      <c r="G79" s="262"/>
      <c r="H79" s="244" t="s">
        <v>1461</v>
      </c>
      <c r="I79" s="244" t="s">
        <v>1456</v>
      </c>
      <c r="J79" s="244">
        <v>50</v>
      </c>
      <c r="K79" s="255"/>
    </row>
    <row r="80" spans="2:11" ht="15" customHeight="1">
      <c r="B80" s="264"/>
      <c r="C80" s="244" t="s">
        <v>1462</v>
      </c>
      <c r="D80" s="244"/>
      <c r="E80" s="244"/>
      <c r="F80" s="263" t="s">
        <v>1454</v>
      </c>
      <c r="G80" s="262"/>
      <c r="H80" s="244" t="s">
        <v>1463</v>
      </c>
      <c r="I80" s="244" t="s">
        <v>1464</v>
      </c>
      <c r="J80" s="244"/>
      <c r="K80" s="255"/>
    </row>
    <row r="81" spans="2:11" ht="15" customHeight="1">
      <c r="B81" s="264"/>
      <c r="C81" s="265" t="s">
        <v>1465</v>
      </c>
      <c r="D81" s="265"/>
      <c r="E81" s="265"/>
      <c r="F81" s="266" t="s">
        <v>1460</v>
      </c>
      <c r="G81" s="265"/>
      <c r="H81" s="265" t="s">
        <v>1466</v>
      </c>
      <c r="I81" s="265" t="s">
        <v>1456</v>
      </c>
      <c r="J81" s="265">
        <v>15</v>
      </c>
      <c r="K81" s="255"/>
    </row>
    <row r="82" spans="2:11" ht="15" customHeight="1">
      <c r="B82" s="264"/>
      <c r="C82" s="265" t="s">
        <v>1467</v>
      </c>
      <c r="D82" s="265"/>
      <c r="E82" s="265"/>
      <c r="F82" s="266" t="s">
        <v>1460</v>
      </c>
      <c r="G82" s="265"/>
      <c r="H82" s="265" t="s">
        <v>1468</v>
      </c>
      <c r="I82" s="265" t="s">
        <v>1456</v>
      </c>
      <c r="J82" s="265">
        <v>15</v>
      </c>
      <c r="K82" s="255"/>
    </row>
    <row r="83" spans="2:11" ht="15" customHeight="1">
      <c r="B83" s="264"/>
      <c r="C83" s="265" t="s">
        <v>1469</v>
      </c>
      <c r="D83" s="265"/>
      <c r="E83" s="265"/>
      <c r="F83" s="266" t="s">
        <v>1460</v>
      </c>
      <c r="G83" s="265"/>
      <c r="H83" s="265" t="s">
        <v>1470</v>
      </c>
      <c r="I83" s="265" t="s">
        <v>1456</v>
      </c>
      <c r="J83" s="265">
        <v>20</v>
      </c>
      <c r="K83" s="255"/>
    </row>
    <row r="84" spans="2:11" ht="15" customHeight="1">
      <c r="B84" s="264"/>
      <c r="C84" s="265" t="s">
        <v>1471</v>
      </c>
      <c r="D84" s="265"/>
      <c r="E84" s="265"/>
      <c r="F84" s="266" t="s">
        <v>1460</v>
      </c>
      <c r="G84" s="265"/>
      <c r="H84" s="265" t="s">
        <v>1472</v>
      </c>
      <c r="I84" s="265" t="s">
        <v>1456</v>
      </c>
      <c r="J84" s="265">
        <v>20</v>
      </c>
      <c r="K84" s="255"/>
    </row>
    <row r="85" spans="2:11" ht="15" customHeight="1">
      <c r="B85" s="264"/>
      <c r="C85" s="244" t="s">
        <v>1473</v>
      </c>
      <c r="D85" s="244"/>
      <c r="E85" s="244"/>
      <c r="F85" s="263" t="s">
        <v>1460</v>
      </c>
      <c r="G85" s="262"/>
      <c r="H85" s="244" t="s">
        <v>1474</v>
      </c>
      <c r="I85" s="244" t="s">
        <v>1456</v>
      </c>
      <c r="J85" s="244">
        <v>50</v>
      </c>
      <c r="K85" s="255"/>
    </row>
    <row r="86" spans="2:11" ht="15" customHeight="1">
      <c r="B86" s="264"/>
      <c r="C86" s="244" t="s">
        <v>1475</v>
      </c>
      <c r="D86" s="244"/>
      <c r="E86" s="244"/>
      <c r="F86" s="263" t="s">
        <v>1460</v>
      </c>
      <c r="G86" s="262"/>
      <c r="H86" s="244" t="s">
        <v>1476</v>
      </c>
      <c r="I86" s="244" t="s">
        <v>1456</v>
      </c>
      <c r="J86" s="244">
        <v>20</v>
      </c>
      <c r="K86" s="255"/>
    </row>
    <row r="87" spans="2:11" ht="15" customHeight="1">
      <c r="B87" s="264"/>
      <c r="C87" s="244" t="s">
        <v>1477</v>
      </c>
      <c r="D87" s="244"/>
      <c r="E87" s="244"/>
      <c r="F87" s="263" t="s">
        <v>1460</v>
      </c>
      <c r="G87" s="262"/>
      <c r="H87" s="244" t="s">
        <v>1478</v>
      </c>
      <c r="I87" s="244" t="s">
        <v>1456</v>
      </c>
      <c r="J87" s="244">
        <v>20</v>
      </c>
      <c r="K87" s="255"/>
    </row>
    <row r="88" spans="2:11" ht="15" customHeight="1">
      <c r="B88" s="264"/>
      <c r="C88" s="244" t="s">
        <v>1479</v>
      </c>
      <c r="D88" s="244"/>
      <c r="E88" s="244"/>
      <c r="F88" s="263" t="s">
        <v>1460</v>
      </c>
      <c r="G88" s="262"/>
      <c r="H88" s="244" t="s">
        <v>1480</v>
      </c>
      <c r="I88" s="244" t="s">
        <v>1456</v>
      </c>
      <c r="J88" s="244">
        <v>50</v>
      </c>
      <c r="K88" s="255"/>
    </row>
    <row r="89" spans="2:11" ht="15" customHeight="1">
      <c r="B89" s="264"/>
      <c r="C89" s="244" t="s">
        <v>1481</v>
      </c>
      <c r="D89" s="244"/>
      <c r="E89" s="244"/>
      <c r="F89" s="263" t="s">
        <v>1460</v>
      </c>
      <c r="G89" s="262"/>
      <c r="H89" s="244" t="s">
        <v>1481</v>
      </c>
      <c r="I89" s="244" t="s">
        <v>1456</v>
      </c>
      <c r="J89" s="244">
        <v>50</v>
      </c>
      <c r="K89" s="255"/>
    </row>
    <row r="90" spans="2:11" ht="15" customHeight="1">
      <c r="B90" s="264"/>
      <c r="C90" s="244" t="s">
        <v>130</v>
      </c>
      <c r="D90" s="244"/>
      <c r="E90" s="244"/>
      <c r="F90" s="263" t="s">
        <v>1460</v>
      </c>
      <c r="G90" s="262"/>
      <c r="H90" s="244" t="s">
        <v>1482</v>
      </c>
      <c r="I90" s="244" t="s">
        <v>1456</v>
      </c>
      <c r="J90" s="244">
        <v>255</v>
      </c>
      <c r="K90" s="255"/>
    </row>
    <row r="91" spans="2:11" ht="15" customHeight="1">
      <c r="B91" s="264"/>
      <c r="C91" s="244" t="s">
        <v>1483</v>
      </c>
      <c r="D91" s="244"/>
      <c r="E91" s="244"/>
      <c r="F91" s="263" t="s">
        <v>1454</v>
      </c>
      <c r="G91" s="262"/>
      <c r="H91" s="244" t="s">
        <v>1484</v>
      </c>
      <c r="I91" s="244" t="s">
        <v>1485</v>
      </c>
      <c r="J91" s="244"/>
      <c r="K91" s="255"/>
    </row>
    <row r="92" spans="2:11" ht="15" customHeight="1">
      <c r="B92" s="264"/>
      <c r="C92" s="244" t="s">
        <v>1486</v>
      </c>
      <c r="D92" s="244"/>
      <c r="E92" s="244"/>
      <c r="F92" s="263" t="s">
        <v>1454</v>
      </c>
      <c r="G92" s="262"/>
      <c r="H92" s="244" t="s">
        <v>1487</v>
      </c>
      <c r="I92" s="244" t="s">
        <v>1488</v>
      </c>
      <c r="J92" s="244"/>
      <c r="K92" s="255"/>
    </row>
    <row r="93" spans="2:11" ht="15" customHeight="1">
      <c r="B93" s="264"/>
      <c r="C93" s="244" t="s">
        <v>1489</v>
      </c>
      <c r="D93" s="244"/>
      <c r="E93" s="244"/>
      <c r="F93" s="263" t="s">
        <v>1454</v>
      </c>
      <c r="G93" s="262"/>
      <c r="H93" s="244" t="s">
        <v>1489</v>
      </c>
      <c r="I93" s="244" t="s">
        <v>1488</v>
      </c>
      <c r="J93" s="244"/>
      <c r="K93" s="255"/>
    </row>
    <row r="94" spans="2:11" ht="15" customHeight="1">
      <c r="B94" s="264"/>
      <c r="C94" s="244" t="s">
        <v>41</v>
      </c>
      <c r="D94" s="244"/>
      <c r="E94" s="244"/>
      <c r="F94" s="263" t="s">
        <v>1454</v>
      </c>
      <c r="G94" s="262"/>
      <c r="H94" s="244" t="s">
        <v>1490</v>
      </c>
      <c r="I94" s="244" t="s">
        <v>1488</v>
      </c>
      <c r="J94" s="244"/>
      <c r="K94" s="255"/>
    </row>
    <row r="95" spans="2:11" ht="15" customHeight="1">
      <c r="B95" s="264"/>
      <c r="C95" s="244" t="s">
        <v>51</v>
      </c>
      <c r="D95" s="244"/>
      <c r="E95" s="244"/>
      <c r="F95" s="263" t="s">
        <v>1454</v>
      </c>
      <c r="G95" s="262"/>
      <c r="H95" s="244" t="s">
        <v>1491</v>
      </c>
      <c r="I95" s="244" t="s">
        <v>1488</v>
      </c>
      <c r="J95" s="244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360" t="s">
        <v>1492</v>
      </c>
      <c r="D100" s="360"/>
      <c r="E100" s="360"/>
      <c r="F100" s="360"/>
      <c r="G100" s="360"/>
      <c r="H100" s="360"/>
      <c r="I100" s="360"/>
      <c r="J100" s="360"/>
      <c r="K100" s="255"/>
    </row>
    <row r="101" spans="2:11" ht="17.25" customHeight="1">
      <c r="B101" s="254"/>
      <c r="C101" s="256" t="s">
        <v>1448</v>
      </c>
      <c r="D101" s="256"/>
      <c r="E101" s="256"/>
      <c r="F101" s="256" t="s">
        <v>1449</v>
      </c>
      <c r="G101" s="257"/>
      <c r="H101" s="256" t="s">
        <v>125</v>
      </c>
      <c r="I101" s="256" t="s">
        <v>60</v>
      </c>
      <c r="J101" s="256" t="s">
        <v>1450</v>
      </c>
      <c r="K101" s="255"/>
    </row>
    <row r="102" spans="2:11" ht="17.25" customHeight="1">
      <c r="B102" s="254"/>
      <c r="C102" s="258" t="s">
        <v>1451</v>
      </c>
      <c r="D102" s="258"/>
      <c r="E102" s="258"/>
      <c r="F102" s="259" t="s">
        <v>1452</v>
      </c>
      <c r="G102" s="260"/>
      <c r="H102" s="258"/>
      <c r="I102" s="258"/>
      <c r="J102" s="258" t="s">
        <v>1453</v>
      </c>
      <c r="K102" s="255"/>
    </row>
    <row r="103" spans="2:11" ht="5.25" customHeight="1">
      <c r="B103" s="254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4"/>
      <c r="C104" s="244" t="s">
        <v>56</v>
      </c>
      <c r="D104" s="261"/>
      <c r="E104" s="261"/>
      <c r="F104" s="263" t="s">
        <v>1454</v>
      </c>
      <c r="G104" s="272"/>
      <c r="H104" s="244" t="s">
        <v>1493</v>
      </c>
      <c r="I104" s="244" t="s">
        <v>1456</v>
      </c>
      <c r="J104" s="244">
        <v>20</v>
      </c>
      <c r="K104" s="255"/>
    </row>
    <row r="105" spans="2:11" ht="15" customHeight="1">
      <c r="B105" s="254"/>
      <c r="C105" s="244" t="s">
        <v>1457</v>
      </c>
      <c r="D105" s="244"/>
      <c r="E105" s="244"/>
      <c r="F105" s="263" t="s">
        <v>1454</v>
      </c>
      <c r="G105" s="244"/>
      <c r="H105" s="244" t="s">
        <v>1493</v>
      </c>
      <c r="I105" s="244" t="s">
        <v>1456</v>
      </c>
      <c r="J105" s="244">
        <v>120</v>
      </c>
      <c r="K105" s="255"/>
    </row>
    <row r="106" spans="2:11" ht="15" customHeight="1">
      <c r="B106" s="264"/>
      <c r="C106" s="244" t="s">
        <v>1459</v>
      </c>
      <c r="D106" s="244"/>
      <c r="E106" s="244"/>
      <c r="F106" s="263" t="s">
        <v>1460</v>
      </c>
      <c r="G106" s="244"/>
      <c r="H106" s="244" t="s">
        <v>1493</v>
      </c>
      <c r="I106" s="244" t="s">
        <v>1456</v>
      </c>
      <c r="J106" s="244">
        <v>50</v>
      </c>
      <c r="K106" s="255"/>
    </row>
    <row r="107" spans="2:11" ht="15" customHeight="1">
      <c r="B107" s="264"/>
      <c r="C107" s="244" t="s">
        <v>1462</v>
      </c>
      <c r="D107" s="244"/>
      <c r="E107" s="244"/>
      <c r="F107" s="263" t="s">
        <v>1454</v>
      </c>
      <c r="G107" s="244"/>
      <c r="H107" s="244" t="s">
        <v>1493</v>
      </c>
      <c r="I107" s="244" t="s">
        <v>1464</v>
      </c>
      <c r="J107" s="244"/>
      <c r="K107" s="255"/>
    </row>
    <row r="108" spans="2:11" ht="15" customHeight="1">
      <c r="B108" s="264"/>
      <c r="C108" s="244" t="s">
        <v>1473</v>
      </c>
      <c r="D108" s="244"/>
      <c r="E108" s="244"/>
      <c r="F108" s="263" t="s">
        <v>1460</v>
      </c>
      <c r="G108" s="244"/>
      <c r="H108" s="244" t="s">
        <v>1493</v>
      </c>
      <c r="I108" s="244" t="s">
        <v>1456</v>
      </c>
      <c r="J108" s="244">
        <v>50</v>
      </c>
      <c r="K108" s="255"/>
    </row>
    <row r="109" spans="2:11" ht="15" customHeight="1">
      <c r="B109" s="264"/>
      <c r="C109" s="244" t="s">
        <v>1481</v>
      </c>
      <c r="D109" s="244"/>
      <c r="E109" s="244"/>
      <c r="F109" s="263" t="s">
        <v>1460</v>
      </c>
      <c r="G109" s="244"/>
      <c r="H109" s="244" t="s">
        <v>1493</v>
      </c>
      <c r="I109" s="244" t="s">
        <v>1456</v>
      </c>
      <c r="J109" s="244">
        <v>50</v>
      </c>
      <c r="K109" s="255"/>
    </row>
    <row r="110" spans="2:11" ht="15" customHeight="1">
      <c r="B110" s="264"/>
      <c r="C110" s="244" t="s">
        <v>1479</v>
      </c>
      <c r="D110" s="244"/>
      <c r="E110" s="244"/>
      <c r="F110" s="263" t="s">
        <v>1460</v>
      </c>
      <c r="G110" s="244"/>
      <c r="H110" s="244" t="s">
        <v>1493</v>
      </c>
      <c r="I110" s="244" t="s">
        <v>1456</v>
      </c>
      <c r="J110" s="244">
        <v>50</v>
      </c>
      <c r="K110" s="255"/>
    </row>
    <row r="111" spans="2:11" ht="15" customHeight="1">
      <c r="B111" s="264"/>
      <c r="C111" s="244" t="s">
        <v>56</v>
      </c>
      <c r="D111" s="244"/>
      <c r="E111" s="244"/>
      <c r="F111" s="263" t="s">
        <v>1454</v>
      </c>
      <c r="G111" s="244"/>
      <c r="H111" s="244" t="s">
        <v>1494</v>
      </c>
      <c r="I111" s="244" t="s">
        <v>1456</v>
      </c>
      <c r="J111" s="244">
        <v>20</v>
      </c>
      <c r="K111" s="255"/>
    </row>
    <row r="112" spans="2:11" ht="15" customHeight="1">
      <c r="B112" s="264"/>
      <c r="C112" s="244" t="s">
        <v>1495</v>
      </c>
      <c r="D112" s="244"/>
      <c r="E112" s="244"/>
      <c r="F112" s="263" t="s">
        <v>1454</v>
      </c>
      <c r="G112" s="244"/>
      <c r="H112" s="244" t="s">
        <v>1496</v>
      </c>
      <c r="I112" s="244" t="s">
        <v>1456</v>
      </c>
      <c r="J112" s="244">
        <v>120</v>
      </c>
      <c r="K112" s="255"/>
    </row>
    <row r="113" spans="2:11" ht="15" customHeight="1">
      <c r="B113" s="264"/>
      <c r="C113" s="244" t="s">
        <v>41</v>
      </c>
      <c r="D113" s="244"/>
      <c r="E113" s="244"/>
      <c r="F113" s="263" t="s">
        <v>1454</v>
      </c>
      <c r="G113" s="244"/>
      <c r="H113" s="244" t="s">
        <v>1497</v>
      </c>
      <c r="I113" s="244" t="s">
        <v>1488</v>
      </c>
      <c r="J113" s="244"/>
      <c r="K113" s="255"/>
    </row>
    <row r="114" spans="2:11" ht="15" customHeight="1">
      <c r="B114" s="264"/>
      <c r="C114" s="244" t="s">
        <v>51</v>
      </c>
      <c r="D114" s="244"/>
      <c r="E114" s="244"/>
      <c r="F114" s="263" t="s">
        <v>1454</v>
      </c>
      <c r="G114" s="244"/>
      <c r="H114" s="244" t="s">
        <v>1498</v>
      </c>
      <c r="I114" s="244" t="s">
        <v>1488</v>
      </c>
      <c r="J114" s="244"/>
      <c r="K114" s="255"/>
    </row>
    <row r="115" spans="2:11" ht="15" customHeight="1">
      <c r="B115" s="264"/>
      <c r="C115" s="244" t="s">
        <v>60</v>
      </c>
      <c r="D115" s="244"/>
      <c r="E115" s="244"/>
      <c r="F115" s="263" t="s">
        <v>1454</v>
      </c>
      <c r="G115" s="244"/>
      <c r="H115" s="244" t="s">
        <v>1499</v>
      </c>
      <c r="I115" s="244" t="s">
        <v>1500</v>
      </c>
      <c r="J115" s="244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40"/>
      <c r="D117" s="240"/>
      <c r="E117" s="240"/>
      <c r="F117" s="275"/>
      <c r="G117" s="240"/>
      <c r="H117" s="240"/>
      <c r="I117" s="240"/>
      <c r="J117" s="240"/>
      <c r="K117" s="274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359" t="s">
        <v>1501</v>
      </c>
      <c r="D120" s="359"/>
      <c r="E120" s="359"/>
      <c r="F120" s="359"/>
      <c r="G120" s="359"/>
      <c r="H120" s="359"/>
      <c r="I120" s="359"/>
      <c r="J120" s="359"/>
      <c r="K120" s="280"/>
    </row>
    <row r="121" spans="2:11" ht="17.25" customHeight="1">
      <c r="B121" s="281"/>
      <c r="C121" s="256" t="s">
        <v>1448</v>
      </c>
      <c r="D121" s="256"/>
      <c r="E121" s="256"/>
      <c r="F121" s="256" t="s">
        <v>1449</v>
      </c>
      <c r="G121" s="257"/>
      <c r="H121" s="256" t="s">
        <v>125</v>
      </c>
      <c r="I121" s="256" t="s">
        <v>60</v>
      </c>
      <c r="J121" s="256" t="s">
        <v>1450</v>
      </c>
      <c r="K121" s="282"/>
    </row>
    <row r="122" spans="2:11" ht="17.25" customHeight="1">
      <c r="B122" s="281"/>
      <c r="C122" s="258" t="s">
        <v>1451</v>
      </c>
      <c r="D122" s="258"/>
      <c r="E122" s="258"/>
      <c r="F122" s="259" t="s">
        <v>1452</v>
      </c>
      <c r="G122" s="260"/>
      <c r="H122" s="258"/>
      <c r="I122" s="258"/>
      <c r="J122" s="258" t="s">
        <v>1453</v>
      </c>
      <c r="K122" s="282"/>
    </row>
    <row r="123" spans="2:11" ht="5.25" customHeight="1">
      <c r="B123" s="283"/>
      <c r="C123" s="261"/>
      <c r="D123" s="261"/>
      <c r="E123" s="261"/>
      <c r="F123" s="261"/>
      <c r="G123" s="244"/>
      <c r="H123" s="261"/>
      <c r="I123" s="261"/>
      <c r="J123" s="261"/>
      <c r="K123" s="284"/>
    </row>
    <row r="124" spans="2:11" ht="15" customHeight="1">
      <c r="B124" s="283"/>
      <c r="C124" s="244" t="s">
        <v>1457</v>
      </c>
      <c r="D124" s="261"/>
      <c r="E124" s="261"/>
      <c r="F124" s="263" t="s">
        <v>1454</v>
      </c>
      <c r="G124" s="244"/>
      <c r="H124" s="244" t="s">
        <v>1493</v>
      </c>
      <c r="I124" s="244" t="s">
        <v>1456</v>
      </c>
      <c r="J124" s="244">
        <v>120</v>
      </c>
      <c r="K124" s="285"/>
    </row>
    <row r="125" spans="2:11" ht="15" customHeight="1">
      <c r="B125" s="283"/>
      <c r="C125" s="244" t="s">
        <v>1502</v>
      </c>
      <c r="D125" s="244"/>
      <c r="E125" s="244"/>
      <c r="F125" s="263" t="s">
        <v>1454</v>
      </c>
      <c r="G125" s="244"/>
      <c r="H125" s="244" t="s">
        <v>1503</v>
      </c>
      <c r="I125" s="244" t="s">
        <v>1456</v>
      </c>
      <c r="J125" s="244" t="s">
        <v>1504</v>
      </c>
      <c r="K125" s="285"/>
    </row>
    <row r="126" spans="2:11" ht="15" customHeight="1">
      <c r="B126" s="283"/>
      <c r="C126" s="244" t="s">
        <v>1403</v>
      </c>
      <c r="D126" s="244"/>
      <c r="E126" s="244"/>
      <c r="F126" s="263" t="s">
        <v>1454</v>
      </c>
      <c r="G126" s="244"/>
      <c r="H126" s="244" t="s">
        <v>1505</v>
      </c>
      <c r="I126" s="244" t="s">
        <v>1456</v>
      </c>
      <c r="J126" s="244" t="s">
        <v>1504</v>
      </c>
      <c r="K126" s="285"/>
    </row>
    <row r="127" spans="2:11" ht="15" customHeight="1">
      <c r="B127" s="283"/>
      <c r="C127" s="244" t="s">
        <v>1465</v>
      </c>
      <c r="D127" s="244"/>
      <c r="E127" s="244"/>
      <c r="F127" s="263" t="s">
        <v>1460</v>
      </c>
      <c r="G127" s="244"/>
      <c r="H127" s="244" t="s">
        <v>1466</v>
      </c>
      <c r="I127" s="244" t="s">
        <v>1456</v>
      </c>
      <c r="J127" s="244">
        <v>15</v>
      </c>
      <c r="K127" s="285"/>
    </row>
    <row r="128" spans="2:11" ht="15" customHeight="1">
      <c r="B128" s="283"/>
      <c r="C128" s="265" t="s">
        <v>1467</v>
      </c>
      <c r="D128" s="265"/>
      <c r="E128" s="265"/>
      <c r="F128" s="266" t="s">
        <v>1460</v>
      </c>
      <c r="G128" s="265"/>
      <c r="H128" s="265" t="s">
        <v>1468</v>
      </c>
      <c r="I128" s="265" t="s">
        <v>1456</v>
      </c>
      <c r="J128" s="265">
        <v>15</v>
      </c>
      <c r="K128" s="285"/>
    </row>
    <row r="129" spans="2:11" ht="15" customHeight="1">
      <c r="B129" s="283"/>
      <c r="C129" s="265" t="s">
        <v>1469</v>
      </c>
      <c r="D129" s="265"/>
      <c r="E129" s="265"/>
      <c r="F129" s="266" t="s">
        <v>1460</v>
      </c>
      <c r="G129" s="265"/>
      <c r="H129" s="265" t="s">
        <v>1470</v>
      </c>
      <c r="I129" s="265" t="s">
        <v>1456</v>
      </c>
      <c r="J129" s="265">
        <v>20</v>
      </c>
      <c r="K129" s="285"/>
    </row>
    <row r="130" spans="2:11" ht="15" customHeight="1">
      <c r="B130" s="283"/>
      <c r="C130" s="265" t="s">
        <v>1471</v>
      </c>
      <c r="D130" s="265"/>
      <c r="E130" s="265"/>
      <c r="F130" s="266" t="s">
        <v>1460</v>
      </c>
      <c r="G130" s="265"/>
      <c r="H130" s="265" t="s">
        <v>1472</v>
      </c>
      <c r="I130" s="265" t="s">
        <v>1456</v>
      </c>
      <c r="J130" s="265">
        <v>20</v>
      </c>
      <c r="K130" s="285"/>
    </row>
    <row r="131" spans="2:11" ht="15" customHeight="1">
      <c r="B131" s="283"/>
      <c r="C131" s="244" t="s">
        <v>1459</v>
      </c>
      <c r="D131" s="244"/>
      <c r="E131" s="244"/>
      <c r="F131" s="263" t="s">
        <v>1460</v>
      </c>
      <c r="G131" s="244"/>
      <c r="H131" s="244" t="s">
        <v>1493</v>
      </c>
      <c r="I131" s="244" t="s">
        <v>1456</v>
      </c>
      <c r="J131" s="244">
        <v>50</v>
      </c>
      <c r="K131" s="285"/>
    </row>
    <row r="132" spans="2:11" ht="15" customHeight="1">
      <c r="B132" s="283"/>
      <c r="C132" s="244" t="s">
        <v>1473</v>
      </c>
      <c r="D132" s="244"/>
      <c r="E132" s="244"/>
      <c r="F132" s="263" t="s">
        <v>1460</v>
      </c>
      <c r="G132" s="244"/>
      <c r="H132" s="244" t="s">
        <v>1493</v>
      </c>
      <c r="I132" s="244" t="s">
        <v>1456</v>
      </c>
      <c r="J132" s="244">
        <v>50</v>
      </c>
      <c r="K132" s="285"/>
    </row>
    <row r="133" spans="2:11" ht="15" customHeight="1">
      <c r="B133" s="283"/>
      <c r="C133" s="244" t="s">
        <v>1479</v>
      </c>
      <c r="D133" s="244"/>
      <c r="E133" s="244"/>
      <c r="F133" s="263" t="s">
        <v>1460</v>
      </c>
      <c r="G133" s="244"/>
      <c r="H133" s="244" t="s">
        <v>1493</v>
      </c>
      <c r="I133" s="244" t="s">
        <v>1456</v>
      </c>
      <c r="J133" s="244">
        <v>50</v>
      </c>
      <c r="K133" s="285"/>
    </row>
    <row r="134" spans="2:11" ht="15" customHeight="1">
      <c r="B134" s="283"/>
      <c r="C134" s="244" t="s">
        <v>1481</v>
      </c>
      <c r="D134" s="244"/>
      <c r="E134" s="244"/>
      <c r="F134" s="263" t="s">
        <v>1460</v>
      </c>
      <c r="G134" s="244"/>
      <c r="H134" s="244" t="s">
        <v>1493</v>
      </c>
      <c r="I134" s="244" t="s">
        <v>1456</v>
      </c>
      <c r="J134" s="244">
        <v>50</v>
      </c>
      <c r="K134" s="285"/>
    </row>
    <row r="135" spans="2:11" ht="15" customHeight="1">
      <c r="B135" s="283"/>
      <c r="C135" s="244" t="s">
        <v>130</v>
      </c>
      <c r="D135" s="244"/>
      <c r="E135" s="244"/>
      <c r="F135" s="263" t="s">
        <v>1460</v>
      </c>
      <c r="G135" s="244"/>
      <c r="H135" s="244" t="s">
        <v>1506</v>
      </c>
      <c r="I135" s="244" t="s">
        <v>1456</v>
      </c>
      <c r="J135" s="244">
        <v>255</v>
      </c>
      <c r="K135" s="285"/>
    </row>
    <row r="136" spans="2:11" ht="15" customHeight="1">
      <c r="B136" s="283"/>
      <c r="C136" s="244" t="s">
        <v>1483</v>
      </c>
      <c r="D136" s="244"/>
      <c r="E136" s="244"/>
      <c r="F136" s="263" t="s">
        <v>1454</v>
      </c>
      <c r="G136" s="244"/>
      <c r="H136" s="244" t="s">
        <v>1507</v>
      </c>
      <c r="I136" s="244" t="s">
        <v>1485</v>
      </c>
      <c r="J136" s="244"/>
      <c r="K136" s="285"/>
    </row>
    <row r="137" spans="2:11" ht="15" customHeight="1">
      <c r="B137" s="283"/>
      <c r="C137" s="244" t="s">
        <v>1486</v>
      </c>
      <c r="D137" s="244"/>
      <c r="E137" s="244"/>
      <c r="F137" s="263" t="s">
        <v>1454</v>
      </c>
      <c r="G137" s="244"/>
      <c r="H137" s="244" t="s">
        <v>1508</v>
      </c>
      <c r="I137" s="244" t="s">
        <v>1488</v>
      </c>
      <c r="J137" s="244"/>
      <c r="K137" s="285"/>
    </row>
    <row r="138" spans="2:11" ht="15" customHeight="1">
      <c r="B138" s="283"/>
      <c r="C138" s="244" t="s">
        <v>1489</v>
      </c>
      <c r="D138" s="244"/>
      <c r="E138" s="244"/>
      <c r="F138" s="263" t="s">
        <v>1454</v>
      </c>
      <c r="G138" s="244"/>
      <c r="H138" s="244" t="s">
        <v>1489</v>
      </c>
      <c r="I138" s="244" t="s">
        <v>1488</v>
      </c>
      <c r="J138" s="244"/>
      <c r="K138" s="285"/>
    </row>
    <row r="139" spans="2:11" ht="15" customHeight="1">
      <c r="B139" s="283"/>
      <c r="C139" s="244" t="s">
        <v>41</v>
      </c>
      <c r="D139" s="244"/>
      <c r="E139" s="244"/>
      <c r="F139" s="263" t="s">
        <v>1454</v>
      </c>
      <c r="G139" s="244"/>
      <c r="H139" s="244" t="s">
        <v>1509</v>
      </c>
      <c r="I139" s="244" t="s">
        <v>1488</v>
      </c>
      <c r="J139" s="244"/>
      <c r="K139" s="285"/>
    </row>
    <row r="140" spans="2:11" ht="15" customHeight="1">
      <c r="B140" s="283"/>
      <c r="C140" s="244" t="s">
        <v>1510</v>
      </c>
      <c r="D140" s="244"/>
      <c r="E140" s="244"/>
      <c r="F140" s="263" t="s">
        <v>1454</v>
      </c>
      <c r="G140" s="244"/>
      <c r="H140" s="244" t="s">
        <v>1511</v>
      </c>
      <c r="I140" s="244" t="s">
        <v>1488</v>
      </c>
      <c r="J140" s="244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40"/>
      <c r="C142" s="240"/>
      <c r="D142" s="240"/>
      <c r="E142" s="240"/>
      <c r="F142" s="275"/>
      <c r="G142" s="240"/>
      <c r="H142" s="240"/>
      <c r="I142" s="240"/>
      <c r="J142" s="240"/>
      <c r="K142" s="240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360" t="s">
        <v>1512</v>
      </c>
      <c r="D145" s="360"/>
      <c r="E145" s="360"/>
      <c r="F145" s="360"/>
      <c r="G145" s="360"/>
      <c r="H145" s="360"/>
      <c r="I145" s="360"/>
      <c r="J145" s="360"/>
      <c r="K145" s="255"/>
    </row>
    <row r="146" spans="2:11" ht="17.25" customHeight="1">
      <c r="B146" s="254"/>
      <c r="C146" s="256" t="s">
        <v>1448</v>
      </c>
      <c r="D146" s="256"/>
      <c r="E146" s="256"/>
      <c r="F146" s="256" t="s">
        <v>1449</v>
      </c>
      <c r="G146" s="257"/>
      <c r="H146" s="256" t="s">
        <v>125</v>
      </c>
      <c r="I146" s="256" t="s">
        <v>60</v>
      </c>
      <c r="J146" s="256" t="s">
        <v>1450</v>
      </c>
      <c r="K146" s="255"/>
    </row>
    <row r="147" spans="2:11" ht="17.25" customHeight="1">
      <c r="B147" s="254"/>
      <c r="C147" s="258" t="s">
        <v>1451</v>
      </c>
      <c r="D147" s="258"/>
      <c r="E147" s="258"/>
      <c r="F147" s="259" t="s">
        <v>1452</v>
      </c>
      <c r="G147" s="260"/>
      <c r="H147" s="258"/>
      <c r="I147" s="258"/>
      <c r="J147" s="258" t="s">
        <v>1453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1457</v>
      </c>
      <c r="D149" s="244"/>
      <c r="E149" s="244"/>
      <c r="F149" s="290" t="s">
        <v>1454</v>
      </c>
      <c r="G149" s="244"/>
      <c r="H149" s="289" t="s">
        <v>1493</v>
      </c>
      <c r="I149" s="289" t="s">
        <v>1456</v>
      </c>
      <c r="J149" s="289">
        <v>120</v>
      </c>
      <c r="K149" s="285"/>
    </row>
    <row r="150" spans="2:11" ht="15" customHeight="1">
      <c r="B150" s="264"/>
      <c r="C150" s="289" t="s">
        <v>1502</v>
      </c>
      <c r="D150" s="244"/>
      <c r="E150" s="244"/>
      <c r="F150" s="290" t="s">
        <v>1454</v>
      </c>
      <c r="G150" s="244"/>
      <c r="H150" s="289" t="s">
        <v>1513</v>
      </c>
      <c r="I150" s="289" t="s">
        <v>1456</v>
      </c>
      <c r="J150" s="289" t="s">
        <v>1504</v>
      </c>
      <c r="K150" s="285"/>
    </row>
    <row r="151" spans="2:11" ht="15" customHeight="1">
      <c r="B151" s="264"/>
      <c r="C151" s="289" t="s">
        <v>1403</v>
      </c>
      <c r="D151" s="244"/>
      <c r="E151" s="244"/>
      <c r="F151" s="290" t="s">
        <v>1454</v>
      </c>
      <c r="G151" s="244"/>
      <c r="H151" s="289" t="s">
        <v>1514</v>
      </c>
      <c r="I151" s="289" t="s">
        <v>1456</v>
      </c>
      <c r="J151" s="289" t="s">
        <v>1504</v>
      </c>
      <c r="K151" s="285"/>
    </row>
    <row r="152" spans="2:11" ht="15" customHeight="1">
      <c r="B152" s="264"/>
      <c r="C152" s="289" t="s">
        <v>1459</v>
      </c>
      <c r="D152" s="244"/>
      <c r="E152" s="244"/>
      <c r="F152" s="290" t="s">
        <v>1460</v>
      </c>
      <c r="G152" s="244"/>
      <c r="H152" s="289" t="s">
        <v>1493</v>
      </c>
      <c r="I152" s="289" t="s">
        <v>1456</v>
      </c>
      <c r="J152" s="289">
        <v>50</v>
      </c>
      <c r="K152" s="285"/>
    </row>
    <row r="153" spans="2:11" ht="15" customHeight="1">
      <c r="B153" s="264"/>
      <c r="C153" s="289" t="s">
        <v>1462</v>
      </c>
      <c r="D153" s="244"/>
      <c r="E153" s="244"/>
      <c r="F153" s="290" t="s">
        <v>1454</v>
      </c>
      <c r="G153" s="244"/>
      <c r="H153" s="289" t="s">
        <v>1493</v>
      </c>
      <c r="I153" s="289" t="s">
        <v>1464</v>
      </c>
      <c r="J153" s="289"/>
      <c r="K153" s="285"/>
    </row>
    <row r="154" spans="2:11" ht="15" customHeight="1">
      <c r="B154" s="264"/>
      <c r="C154" s="289" t="s">
        <v>1473</v>
      </c>
      <c r="D154" s="244"/>
      <c r="E154" s="244"/>
      <c r="F154" s="290" t="s">
        <v>1460</v>
      </c>
      <c r="G154" s="244"/>
      <c r="H154" s="289" t="s">
        <v>1493</v>
      </c>
      <c r="I154" s="289" t="s">
        <v>1456</v>
      </c>
      <c r="J154" s="289">
        <v>50</v>
      </c>
      <c r="K154" s="285"/>
    </row>
    <row r="155" spans="2:11" ht="15" customHeight="1">
      <c r="B155" s="264"/>
      <c r="C155" s="289" t="s">
        <v>1481</v>
      </c>
      <c r="D155" s="244"/>
      <c r="E155" s="244"/>
      <c r="F155" s="290" t="s">
        <v>1460</v>
      </c>
      <c r="G155" s="244"/>
      <c r="H155" s="289" t="s">
        <v>1493</v>
      </c>
      <c r="I155" s="289" t="s">
        <v>1456</v>
      </c>
      <c r="J155" s="289">
        <v>50</v>
      </c>
      <c r="K155" s="285"/>
    </row>
    <row r="156" spans="2:11" ht="15" customHeight="1">
      <c r="B156" s="264"/>
      <c r="C156" s="289" t="s">
        <v>1479</v>
      </c>
      <c r="D156" s="244"/>
      <c r="E156" s="244"/>
      <c r="F156" s="290" t="s">
        <v>1460</v>
      </c>
      <c r="G156" s="244"/>
      <c r="H156" s="289" t="s">
        <v>1493</v>
      </c>
      <c r="I156" s="289" t="s">
        <v>1456</v>
      </c>
      <c r="J156" s="289">
        <v>50</v>
      </c>
      <c r="K156" s="285"/>
    </row>
    <row r="157" spans="2:11" ht="15" customHeight="1">
      <c r="B157" s="264"/>
      <c r="C157" s="289" t="s">
        <v>112</v>
      </c>
      <c r="D157" s="244"/>
      <c r="E157" s="244"/>
      <c r="F157" s="290" t="s">
        <v>1454</v>
      </c>
      <c r="G157" s="244"/>
      <c r="H157" s="289" t="s">
        <v>1515</v>
      </c>
      <c r="I157" s="289" t="s">
        <v>1456</v>
      </c>
      <c r="J157" s="289" t="s">
        <v>1516</v>
      </c>
      <c r="K157" s="285"/>
    </row>
    <row r="158" spans="2:11" ht="15" customHeight="1">
      <c r="B158" s="264"/>
      <c r="C158" s="289" t="s">
        <v>1517</v>
      </c>
      <c r="D158" s="244"/>
      <c r="E158" s="244"/>
      <c r="F158" s="290" t="s">
        <v>1454</v>
      </c>
      <c r="G158" s="244"/>
      <c r="H158" s="289" t="s">
        <v>1518</v>
      </c>
      <c r="I158" s="289" t="s">
        <v>1488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40"/>
      <c r="C160" s="244"/>
      <c r="D160" s="244"/>
      <c r="E160" s="244"/>
      <c r="F160" s="263"/>
      <c r="G160" s="244"/>
      <c r="H160" s="244"/>
      <c r="I160" s="244"/>
      <c r="J160" s="244"/>
      <c r="K160" s="240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9" t="s">
        <v>1519</v>
      </c>
      <c r="D163" s="359"/>
      <c r="E163" s="359"/>
      <c r="F163" s="359"/>
      <c r="G163" s="359"/>
      <c r="H163" s="359"/>
      <c r="I163" s="359"/>
      <c r="J163" s="359"/>
      <c r="K163" s="236"/>
    </row>
    <row r="164" spans="2:11" ht="17.25" customHeight="1">
      <c r="B164" s="235"/>
      <c r="C164" s="256" t="s">
        <v>1448</v>
      </c>
      <c r="D164" s="256"/>
      <c r="E164" s="256"/>
      <c r="F164" s="256" t="s">
        <v>1449</v>
      </c>
      <c r="G164" s="293"/>
      <c r="H164" s="294" t="s">
        <v>125</v>
      </c>
      <c r="I164" s="294" t="s">
        <v>60</v>
      </c>
      <c r="J164" s="256" t="s">
        <v>1450</v>
      </c>
      <c r="K164" s="236"/>
    </row>
    <row r="165" spans="2:11" ht="17.25" customHeight="1">
      <c r="B165" s="237"/>
      <c r="C165" s="258" t="s">
        <v>1451</v>
      </c>
      <c r="D165" s="258"/>
      <c r="E165" s="258"/>
      <c r="F165" s="259" t="s">
        <v>1452</v>
      </c>
      <c r="G165" s="295"/>
      <c r="H165" s="296"/>
      <c r="I165" s="296"/>
      <c r="J165" s="258" t="s">
        <v>1453</v>
      </c>
      <c r="K165" s="238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4" t="s">
        <v>1457</v>
      </c>
      <c r="D167" s="244"/>
      <c r="E167" s="244"/>
      <c r="F167" s="263" t="s">
        <v>1454</v>
      </c>
      <c r="G167" s="244"/>
      <c r="H167" s="244" t="s">
        <v>1493</v>
      </c>
      <c r="I167" s="244" t="s">
        <v>1456</v>
      </c>
      <c r="J167" s="244">
        <v>120</v>
      </c>
      <c r="K167" s="285"/>
    </row>
    <row r="168" spans="2:11" ht="15" customHeight="1">
      <c r="B168" s="264"/>
      <c r="C168" s="244" t="s">
        <v>1502</v>
      </c>
      <c r="D168" s="244"/>
      <c r="E168" s="244"/>
      <c r="F168" s="263" t="s">
        <v>1454</v>
      </c>
      <c r="G168" s="244"/>
      <c r="H168" s="244" t="s">
        <v>1503</v>
      </c>
      <c r="I168" s="244" t="s">
        <v>1456</v>
      </c>
      <c r="J168" s="244" t="s">
        <v>1504</v>
      </c>
      <c r="K168" s="285"/>
    </row>
    <row r="169" spans="2:11" ht="15" customHeight="1">
      <c r="B169" s="264"/>
      <c r="C169" s="244" t="s">
        <v>1403</v>
      </c>
      <c r="D169" s="244"/>
      <c r="E169" s="244"/>
      <c r="F169" s="263" t="s">
        <v>1454</v>
      </c>
      <c r="G169" s="244"/>
      <c r="H169" s="244" t="s">
        <v>1520</v>
      </c>
      <c r="I169" s="244" t="s">
        <v>1456</v>
      </c>
      <c r="J169" s="244" t="s">
        <v>1504</v>
      </c>
      <c r="K169" s="285"/>
    </row>
    <row r="170" spans="2:11" ht="15" customHeight="1">
      <c r="B170" s="264"/>
      <c r="C170" s="244" t="s">
        <v>1459</v>
      </c>
      <c r="D170" s="244"/>
      <c r="E170" s="244"/>
      <c r="F170" s="263" t="s">
        <v>1460</v>
      </c>
      <c r="G170" s="244"/>
      <c r="H170" s="244" t="s">
        <v>1520</v>
      </c>
      <c r="I170" s="244" t="s">
        <v>1456</v>
      </c>
      <c r="J170" s="244">
        <v>50</v>
      </c>
      <c r="K170" s="285"/>
    </row>
    <row r="171" spans="2:11" ht="15" customHeight="1">
      <c r="B171" s="264"/>
      <c r="C171" s="244" t="s">
        <v>1462</v>
      </c>
      <c r="D171" s="244"/>
      <c r="E171" s="244"/>
      <c r="F171" s="263" t="s">
        <v>1454</v>
      </c>
      <c r="G171" s="244"/>
      <c r="H171" s="244" t="s">
        <v>1520</v>
      </c>
      <c r="I171" s="244" t="s">
        <v>1464</v>
      </c>
      <c r="J171" s="244"/>
      <c r="K171" s="285"/>
    </row>
    <row r="172" spans="2:11" ht="15" customHeight="1">
      <c r="B172" s="264"/>
      <c r="C172" s="244" t="s">
        <v>1473</v>
      </c>
      <c r="D172" s="244"/>
      <c r="E172" s="244"/>
      <c r="F172" s="263" t="s">
        <v>1460</v>
      </c>
      <c r="G172" s="244"/>
      <c r="H172" s="244" t="s">
        <v>1520</v>
      </c>
      <c r="I172" s="244" t="s">
        <v>1456</v>
      </c>
      <c r="J172" s="244">
        <v>50</v>
      </c>
      <c r="K172" s="285"/>
    </row>
    <row r="173" spans="2:11" ht="15" customHeight="1">
      <c r="B173" s="264"/>
      <c r="C173" s="244" t="s">
        <v>1481</v>
      </c>
      <c r="D173" s="244"/>
      <c r="E173" s="244"/>
      <c r="F173" s="263" t="s">
        <v>1460</v>
      </c>
      <c r="G173" s="244"/>
      <c r="H173" s="244" t="s">
        <v>1520</v>
      </c>
      <c r="I173" s="244" t="s">
        <v>1456</v>
      </c>
      <c r="J173" s="244">
        <v>50</v>
      </c>
      <c r="K173" s="285"/>
    </row>
    <row r="174" spans="2:11" ht="15" customHeight="1">
      <c r="B174" s="264"/>
      <c r="C174" s="244" t="s">
        <v>1479</v>
      </c>
      <c r="D174" s="244"/>
      <c r="E174" s="244"/>
      <c r="F174" s="263" t="s">
        <v>1460</v>
      </c>
      <c r="G174" s="244"/>
      <c r="H174" s="244" t="s">
        <v>1520</v>
      </c>
      <c r="I174" s="244" t="s">
        <v>1456</v>
      </c>
      <c r="J174" s="244">
        <v>50</v>
      </c>
      <c r="K174" s="285"/>
    </row>
    <row r="175" spans="2:11" ht="15" customHeight="1">
      <c r="B175" s="264"/>
      <c r="C175" s="244" t="s">
        <v>124</v>
      </c>
      <c r="D175" s="244"/>
      <c r="E175" s="244"/>
      <c r="F175" s="263" t="s">
        <v>1454</v>
      </c>
      <c r="G175" s="244"/>
      <c r="H175" s="244" t="s">
        <v>1521</v>
      </c>
      <c r="I175" s="244" t="s">
        <v>1522</v>
      </c>
      <c r="J175" s="244"/>
      <c r="K175" s="285"/>
    </row>
    <row r="176" spans="2:11" ht="15" customHeight="1">
      <c r="B176" s="264"/>
      <c r="C176" s="244" t="s">
        <v>60</v>
      </c>
      <c r="D176" s="244"/>
      <c r="E176" s="244"/>
      <c r="F176" s="263" t="s">
        <v>1454</v>
      </c>
      <c r="G176" s="244"/>
      <c r="H176" s="244" t="s">
        <v>1523</v>
      </c>
      <c r="I176" s="244" t="s">
        <v>1524</v>
      </c>
      <c r="J176" s="244">
        <v>1</v>
      </c>
      <c r="K176" s="285"/>
    </row>
    <row r="177" spans="2:11" ht="15" customHeight="1">
      <c r="B177" s="264"/>
      <c r="C177" s="244" t="s">
        <v>56</v>
      </c>
      <c r="D177" s="244"/>
      <c r="E177" s="244"/>
      <c r="F177" s="263" t="s">
        <v>1454</v>
      </c>
      <c r="G177" s="244"/>
      <c r="H177" s="244" t="s">
        <v>1525</v>
      </c>
      <c r="I177" s="244" t="s">
        <v>1456</v>
      </c>
      <c r="J177" s="244">
        <v>20</v>
      </c>
      <c r="K177" s="285"/>
    </row>
    <row r="178" spans="2:11" ht="15" customHeight="1">
      <c r="B178" s="264"/>
      <c r="C178" s="244" t="s">
        <v>125</v>
      </c>
      <c r="D178" s="244"/>
      <c r="E178" s="244"/>
      <c r="F178" s="263" t="s">
        <v>1454</v>
      </c>
      <c r="G178" s="244"/>
      <c r="H178" s="244" t="s">
        <v>1526</v>
      </c>
      <c r="I178" s="244" t="s">
        <v>1456</v>
      </c>
      <c r="J178" s="244">
        <v>255</v>
      </c>
      <c r="K178" s="285"/>
    </row>
    <row r="179" spans="2:11" ht="15" customHeight="1">
      <c r="B179" s="264"/>
      <c r="C179" s="244" t="s">
        <v>126</v>
      </c>
      <c r="D179" s="244"/>
      <c r="E179" s="244"/>
      <c r="F179" s="263" t="s">
        <v>1454</v>
      </c>
      <c r="G179" s="244"/>
      <c r="H179" s="244" t="s">
        <v>1419</v>
      </c>
      <c r="I179" s="244" t="s">
        <v>1456</v>
      </c>
      <c r="J179" s="244">
        <v>10</v>
      </c>
      <c r="K179" s="285"/>
    </row>
    <row r="180" spans="2:11" ht="15" customHeight="1">
      <c r="B180" s="264"/>
      <c r="C180" s="244" t="s">
        <v>127</v>
      </c>
      <c r="D180" s="244"/>
      <c r="E180" s="244"/>
      <c r="F180" s="263" t="s">
        <v>1454</v>
      </c>
      <c r="G180" s="244"/>
      <c r="H180" s="244" t="s">
        <v>1527</v>
      </c>
      <c r="I180" s="244" t="s">
        <v>1488</v>
      </c>
      <c r="J180" s="244"/>
      <c r="K180" s="285"/>
    </row>
    <row r="181" spans="2:11" ht="15" customHeight="1">
      <c r="B181" s="264"/>
      <c r="C181" s="244" t="s">
        <v>1528</v>
      </c>
      <c r="D181" s="244"/>
      <c r="E181" s="244"/>
      <c r="F181" s="263" t="s">
        <v>1454</v>
      </c>
      <c r="G181" s="244"/>
      <c r="H181" s="244" t="s">
        <v>1529</v>
      </c>
      <c r="I181" s="244" t="s">
        <v>1488</v>
      </c>
      <c r="J181" s="244"/>
      <c r="K181" s="285"/>
    </row>
    <row r="182" spans="2:11" ht="15" customHeight="1">
      <c r="B182" s="264"/>
      <c r="C182" s="244" t="s">
        <v>1517</v>
      </c>
      <c r="D182" s="244"/>
      <c r="E182" s="244"/>
      <c r="F182" s="263" t="s">
        <v>1454</v>
      </c>
      <c r="G182" s="244"/>
      <c r="H182" s="244" t="s">
        <v>1530</v>
      </c>
      <c r="I182" s="244" t="s">
        <v>1488</v>
      </c>
      <c r="J182" s="244"/>
      <c r="K182" s="285"/>
    </row>
    <row r="183" spans="2:11" ht="15" customHeight="1">
      <c r="B183" s="264"/>
      <c r="C183" s="244" t="s">
        <v>129</v>
      </c>
      <c r="D183" s="244"/>
      <c r="E183" s="244"/>
      <c r="F183" s="263" t="s">
        <v>1460</v>
      </c>
      <c r="G183" s="244"/>
      <c r="H183" s="244" t="s">
        <v>1531</v>
      </c>
      <c r="I183" s="244" t="s">
        <v>1456</v>
      </c>
      <c r="J183" s="244">
        <v>50</v>
      </c>
      <c r="K183" s="285"/>
    </row>
    <row r="184" spans="2:11" ht="15" customHeight="1">
      <c r="B184" s="264"/>
      <c r="C184" s="244" t="s">
        <v>1532</v>
      </c>
      <c r="D184" s="244"/>
      <c r="E184" s="244"/>
      <c r="F184" s="263" t="s">
        <v>1460</v>
      </c>
      <c r="G184" s="244"/>
      <c r="H184" s="244" t="s">
        <v>1533</v>
      </c>
      <c r="I184" s="244" t="s">
        <v>1534</v>
      </c>
      <c r="J184" s="244"/>
      <c r="K184" s="285"/>
    </row>
    <row r="185" spans="2:11" ht="15" customHeight="1">
      <c r="B185" s="264"/>
      <c r="C185" s="244" t="s">
        <v>1535</v>
      </c>
      <c r="D185" s="244"/>
      <c r="E185" s="244"/>
      <c r="F185" s="263" t="s">
        <v>1460</v>
      </c>
      <c r="G185" s="244"/>
      <c r="H185" s="244" t="s">
        <v>1536</v>
      </c>
      <c r="I185" s="244" t="s">
        <v>1534</v>
      </c>
      <c r="J185" s="244"/>
      <c r="K185" s="285"/>
    </row>
    <row r="186" spans="2:11" ht="15" customHeight="1">
      <c r="B186" s="264"/>
      <c r="C186" s="244" t="s">
        <v>1537</v>
      </c>
      <c r="D186" s="244"/>
      <c r="E186" s="244"/>
      <c r="F186" s="263" t="s">
        <v>1460</v>
      </c>
      <c r="G186" s="244"/>
      <c r="H186" s="244" t="s">
        <v>1538</v>
      </c>
      <c r="I186" s="244" t="s">
        <v>1534</v>
      </c>
      <c r="J186" s="244"/>
      <c r="K186" s="285"/>
    </row>
    <row r="187" spans="2:11" ht="15" customHeight="1">
      <c r="B187" s="264"/>
      <c r="C187" s="297" t="s">
        <v>1539</v>
      </c>
      <c r="D187" s="244"/>
      <c r="E187" s="244"/>
      <c r="F187" s="263" t="s">
        <v>1460</v>
      </c>
      <c r="G187" s="244"/>
      <c r="H187" s="244" t="s">
        <v>1540</v>
      </c>
      <c r="I187" s="244" t="s">
        <v>1541</v>
      </c>
      <c r="J187" s="298" t="s">
        <v>1542</v>
      </c>
      <c r="K187" s="285"/>
    </row>
    <row r="188" spans="2:11" ht="15" customHeight="1">
      <c r="B188" s="264"/>
      <c r="C188" s="249" t="s">
        <v>45</v>
      </c>
      <c r="D188" s="244"/>
      <c r="E188" s="244"/>
      <c r="F188" s="263" t="s">
        <v>1454</v>
      </c>
      <c r="G188" s="244"/>
      <c r="H188" s="240" t="s">
        <v>1543</v>
      </c>
      <c r="I188" s="244" t="s">
        <v>1544</v>
      </c>
      <c r="J188" s="244"/>
      <c r="K188" s="285"/>
    </row>
    <row r="189" spans="2:11" ht="15" customHeight="1">
      <c r="B189" s="264"/>
      <c r="C189" s="249" t="s">
        <v>1545</v>
      </c>
      <c r="D189" s="244"/>
      <c r="E189" s="244"/>
      <c r="F189" s="263" t="s">
        <v>1454</v>
      </c>
      <c r="G189" s="244"/>
      <c r="H189" s="244" t="s">
        <v>1546</v>
      </c>
      <c r="I189" s="244" t="s">
        <v>1488</v>
      </c>
      <c r="J189" s="244"/>
      <c r="K189" s="285"/>
    </row>
    <row r="190" spans="2:11" ht="15" customHeight="1">
      <c r="B190" s="264"/>
      <c r="C190" s="249" t="s">
        <v>1547</v>
      </c>
      <c r="D190" s="244"/>
      <c r="E190" s="244"/>
      <c r="F190" s="263" t="s">
        <v>1454</v>
      </c>
      <c r="G190" s="244"/>
      <c r="H190" s="244" t="s">
        <v>1548</v>
      </c>
      <c r="I190" s="244" t="s">
        <v>1488</v>
      </c>
      <c r="J190" s="244"/>
      <c r="K190" s="285"/>
    </row>
    <row r="191" spans="2:11" ht="15" customHeight="1">
      <c r="B191" s="264"/>
      <c r="C191" s="249" t="s">
        <v>1549</v>
      </c>
      <c r="D191" s="244"/>
      <c r="E191" s="244"/>
      <c r="F191" s="263" t="s">
        <v>1460</v>
      </c>
      <c r="G191" s="244"/>
      <c r="H191" s="244" t="s">
        <v>1550</v>
      </c>
      <c r="I191" s="244" t="s">
        <v>1488</v>
      </c>
      <c r="J191" s="244"/>
      <c r="K191" s="285"/>
    </row>
    <row r="192" spans="2:11" ht="15" customHeight="1">
      <c r="B192" s="291"/>
      <c r="C192" s="299"/>
      <c r="D192" s="273"/>
      <c r="E192" s="273"/>
      <c r="F192" s="273"/>
      <c r="G192" s="273"/>
      <c r="H192" s="273"/>
      <c r="I192" s="273"/>
      <c r="J192" s="273"/>
      <c r="K192" s="292"/>
    </row>
    <row r="193" spans="2:11" ht="18.75" customHeight="1">
      <c r="B193" s="240"/>
      <c r="C193" s="244"/>
      <c r="D193" s="244"/>
      <c r="E193" s="244"/>
      <c r="F193" s="263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3"/>
      <c r="G194" s="244"/>
      <c r="H194" s="244"/>
      <c r="I194" s="244"/>
      <c r="J194" s="244"/>
      <c r="K194" s="240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 ht="13.5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1">
      <c r="B197" s="235"/>
      <c r="C197" s="359" t="s">
        <v>1551</v>
      </c>
      <c r="D197" s="359"/>
      <c r="E197" s="359"/>
      <c r="F197" s="359"/>
      <c r="G197" s="359"/>
      <c r="H197" s="359"/>
      <c r="I197" s="359"/>
      <c r="J197" s="359"/>
      <c r="K197" s="236"/>
    </row>
    <row r="198" spans="2:11" ht="25.5" customHeight="1">
      <c r="B198" s="235"/>
      <c r="C198" s="300" t="s">
        <v>1552</v>
      </c>
      <c r="D198" s="300"/>
      <c r="E198" s="300"/>
      <c r="F198" s="300" t="s">
        <v>1553</v>
      </c>
      <c r="G198" s="301"/>
      <c r="H198" s="358" t="s">
        <v>1554</v>
      </c>
      <c r="I198" s="358"/>
      <c r="J198" s="358"/>
      <c r="K198" s="236"/>
    </row>
    <row r="199" spans="2:11" ht="5.25" customHeight="1">
      <c r="B199" s="264"/>
      <c r="C199" s="261"/>
      <c r="D199" s="261"/>
      <c r="E199" s="261"/>
      <c r="F199" s="261"/>
      <c r="G199" s="244"/>
      <c r="H199" s="261"/>
      <c r="I199" s="261"/>
      <c r="J199" s="261"/>
      <c r="K199" s="285"/>
    </row>
    <row r="200" spans="2:11" ht="15" customHeight="1">
      <c r="B200" s="264"/>
      <c r="C200" s="244" t="s">
        <v>1544</v>
      </c>
      <c r="D200" s="244"/>
      <c r="E200" s="244"/>
      <c r="F200" s="263" t="s">
        <v>46</v>
      </c>
      <c r="G200" s="244"/>
      <c r="H200" s="356" t="s">
        <v>1555</v>
      </c>
      <c r="I200" s="356"/>
      <c r="J200" s="356"/>
      <c r="K200" s="285"/>
    </row>
    <row r="201" spans="2:11" ht="15" customHeight="1">
      <c r="B201" s="264"/>
      <c r="C201" s="270"/>
      <c r="D201" s="244"/>
      <c r="E201" s="244"/>
      <c r="F201" s="263" t="s">
        <v>47</v>
      </c>
      <c r="G201" s="244"/>
      <c r="H201" s="356" t="s">
        <v>1556</v>
      </c>
      <c r="I201" s="356"/>
      <c r="J201" s="356"/>
      <c r="K201" s="285"/>
    </row>
    <row r="202" spans="2:11" ht="15" customHeight="1">
      <c r="B202" s="264"/>
      <c r="C202" s="270"/>
      <c r="D202" s="244"/>
      <c r="E202" s="244"/>
      <c r="F202" s="263" t="s">
        <v>50</v>
      </c>
      <c r="G202" s="244"/>
      <c r="H202" s="356" t="s">
        <v>1557</v>
      </c>
      <c r="I202" s="356"/>
      <c r="J202" s="356"/>
      <c r="K202" s="285"/>
    </row>
    <row r="203" spans="2:11" ht="15" customHeight="1">
      <c r="B203" s="264"/>
      <c r="C203" s="244"/>
      <c r="D203" s="244"/>
      <c r="E203" s="244"/>
      <c r="F203" s="263" t="s">
        <v>48</v>
      </c>
      <c r="G203" s="244"/>
      <c r="H203" s="356" t="s">
        <v>1558</v>
      </c>
      <c r="I203" s="356"/>
      <c r="J203" s="356"/>
      <c r="K203" s="285"/>
    </row>
    <row r="204" spans="2:11" ht="15" customHeight="1">
      <c r="B204" s="264"/>
      <c r="C204" s="244"/>
      <c r="D204" s="244"/>
      <c r="E204" s="244"/>
      <c r="F204" s="263" t="s">
        <v>49</v>
      </c>
      <c r="G204" s="244"/>
      <c r="H204" s="356" t="s">
        <v>1559</v>
      </c>
      <c r="I204" s="356"/>
      <c r="J204" s="356"/>
      <c r="K204" s="285"/>
    </row>
    <row r="205" spans="2:11" ht="15" customHeight="1">
      <c r="B205" s="264"/>
      <c r="C205" s="244"/>
      <c r="D205" s="244"/>
      <c r="E205" s="244"/>
      <c r="F205" s="263"/>
      <c r="G205" s="244"/>
      <c r="H205" s="244"/>
      <c r="I205" s="244"/>
      <c r="J205" s="244"/>
      <c r="K205" s="285"/>
    </row>
    <row r="206" spans="2:11" ht="15" customHeight="1">
      <c r="B206" s="264"/>
      <c r="C206" s="244" t="s">
        <v>1500</v>
      </c>
      <c r="D206" s="244"/>
      <c r="E206" s="244"/>
      <c r="F206" s="263" t="s">
        <v>88</v>
      </c>
      <c r="G206" s="244"/>
      <c r="H206" s="356" t="s">
        <v>1560</v>
      </c>
      <c r="I206" s="356"/>
      <c r="J206" s="356"/>
      <c r="K206" s="285"/>
    </row>
    <row r="207" spans="2:11" ht="15" customHeight="1">
      <c r="B207" s="264"/>
      <c r="C207" s="270"/>
      <c r="D207" s="244"/>
      <c r="E207" s="244"/>
      <c r="F207" s="263" t="s">
        <v>1399</v>
      </c>
      <c r="G207" s="244"/>
      <c r="H207" s="356" t="s">
        <v>1400</v>
      </c>
      <c r="I207" s="356"/>
      <c r="J207" s="356"/>
      <c r="K207" s="285"/>
    </row>
    <row r="208" spans="2:11" ht="15" customHeight="1">
      <c r="B208" s="264"/>
      <c r="C208" s="244"/>
      <c r="D208" s="244"/>
      <c r="E208" s="244"/>
      <c r="F208" s="263" t="s">
        <v>1397</v>
      </c>
      <c r="G208" s="244"/>
      <c r="H208" s="356" t="s">
        <v>1561</v>
      </c>
      <c r="I208" s="356"/>
      <c r="J208" s="356"/>
      <c r="K208" s="285"/>
    </row>
    <row r="209" spans="2:11" ht="15" customHeight="1">
      <c r="B209" s="302"/>
      <c r="C209" s="270"/>
      <c r="D209" s="270"/>
      <c r="E209" s="270"/>
      <c r="F209" s="263" t="s">
        <v>82</v>
      </c>
      <c r="G209" s="249"/>
      <c r="H209" s="357" t="s">
        <v>1401</v>
      </c>
      <c r="I209" s="357"/>
      <c r="J209" s="357"/>
      <c r="K209" s="303"/>
    </row>
    <row r="210" spans="2:11" ht="15" customHeight="1">
      <c r="B210" s="302"/>
      <c r="C210" s="270"/>
      <c r="D210" s="270"/>
      <c r="E210" s="270"/>
      <c r="F210" s="263" t="s">
        <v>1402</v>
      </c>
      <c r="G210" s="249"/>
      <c r="H210" s="357" t="s">
        <v>235</v>
      </c>
      <c r="I210" s="357"/>
      <c r="J210" s="357"/>
      <c r="K210" s="303"/>
    </row>
    <row r="211" spans="2:11" ht="15" customHeight="1">
      <c r="B211" s="302"/>
      <c r="C211" s="270"/>
      <c r="D211" s="270"/>
      <c r="E211" s="270"/>
      <c r="F211" s="304"/>
      <c r="G211" s="249"/>
      <c r="H211" s="305"/>
      <c r="I211" s="305"/>
      <c r="J211" s="305"/>
      <c r="K211" s="303"/>
    </row>
    <row r="212" spans="2:11" ht="15" customHeight="1">
      <c r="B212" s="302"/>
      <c r="C212" s="244" t="s">
        <v>1524</v>
      </c>
      <c r="D212" s="270"/>
      <c r="E212" s="270"/>
      <c r="F212" s="263">
        <v>1</v>
      </c>
      <c r="G212" s="249"/>
      <c r="H212" s="357" t="s">
        <v>1562</v>
      </c>
      <c r="I212" s="357"/>
      <c r="J212" s="357"/>
      <c r="K212" s="303"/>
    </row>
    <row r="213" spans="2:11" ht="15" customHeight="1">
      <c r="B213" s="302"/>
      <c r="C213" s="270"/>
      <c r="D213" s="270"/>
      <c r="E213" s="270"/>
      <c r="F213" s="263">
        <v>2</v>
      </c>
      <c r="G213" s="249"/>
      <c r="H213" s="357" t="s">
        <v>1563</v>
      </c>
      <c r="I213" s="357"/>
      <c r="J213" s="357"/>
      <c r="K213" s="303"/>
    </row>
    <row r="214" spans="2:11" ht="15" customHeight="1">
      <c r="B214" s="302"/>
      <c r="C214" s="270"/>
      <c r="D214" s="270"/>
      <c r="E214" s="270"/>
      <c r="F214" s="263">
        <v>3</v>
      </c>
      <c r="G214" s="249"/>
      <c r="H214" s="357" t="s">
        <v>1564</v>
      </c>
      <c r="I214" s="357"/>
      <c r="J214" s="357"/>
      <c r="K214" s="303"/>
    </row>
    <row r="215" spans="2:11" ht="15" customHeight="1">
      <c r="B215" s="302"/>
      <c r="C215" s="270"/>
      <c r="D215" s="270"/>
      <c r="E215" s="270"/>
      <c r="F215" s="263">
        <v>4</v>
      </c>
      <c r="G215" s="249"/>
      <c r="H215" s="357" t="s">
        <v>1565</v>
      </c>
      <c r="I215" s="357"/>
      <c r="J215" s="357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ST01\st01</dc:creator>
  <cp:keywords/>
  <dc:description/>
  <cp:lastModifiedBy>Jindřich Kořínek - Městská sportovní Turnov, s.r.o.</cp:lastModifiedBy>
  <dcterms:created xsi:type="dcterms:W3CDTF">2018-01-12T09:30:48Z</dcterms:created>
  <dcterms:modified xsi:type="dcterms:W3CDTF">2018-01-16T08:28:20Z</dcterms:modified>
  <cp:category/>
  <cp:version/>
  <cp:contentType/>
  <cp:contentStatus/>
</cp:coreProperties>
</file>