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Rekapitulace stavby" sheetId="1" r:id="rId1"/>
    <sheet name="17063-SO-02 - 17063-SO-02..." sheetId="2" r:id="rId2"/>
    <sheet name="17063-SO-11 - 17063-SO-11..." sheetId="3" r:id="rId3"/>
    <sheet name="Pokyny pro vyplnění" sheetId="4" r:id="rId4"/>
  </sheets>
  <definedNames>
    <definedName name="_xlnm._FilterDatabase" localSheetId="1" hidden="1">'17063-SO-02 - 17063-SO-02...'!$C$87:$K$87</definedName>
    <definedName name="_xlnm._FilterDatabase" localSheetId="2" hidden="1">'17063-SO-11 - 17063-SO-11...'!$C$80:$K$80</definedName>
    <definedName name="_xlnm.Print_Titles" localSheetId="1">'17063-SO-02 - 17063-SO-02...'!$87:$87</definedName>
    <definedName name="_xlnm.Print_Titles" localSheetId="2">'17063-SO-11 - 17063-SO-11...'!$80:$80</definedName>
    <definedName name="_xlnm.Print_Titles" localSheetId="0">'Rekapitulace stavby'!$49:$49</definedName>
    <definedName name="_xlnm.Print_Area" localSheetId="1">'17063-SO-02 - 17063-SO-02...'!$C$4:$J$36,'17063-SO-02 - 17063-SO-02...'!$C$42:$J$69,'17063-SO-02 - 17063-SO-02...'!$C$75:$K$206</definedName>
    <definedName name="_xlnm.Print_Area" localSheetId="2">'17063-SO-11 - 17063-SO-11...'!$C$4:$J$36,'17063-SO-11 - 17063-SO-11...'!$C$42:$J$62,'17063-SO-11 - 17063-SO-11...'!$C$68:$K$106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<sst xmlns="http://schemas.openxmlformats.org/spreadsheetml/2006/main" count="2137" uniqueCount="569">
  <si>
    <t>Export VZ</t>
  </si>
  <si>
    <t>List obsahuje:</t>
  </si>
  <si>
    <t>3.0</t>
  </si>
  <si>
    <t>ZAMOK</t>
  </si>
  <si>
    <t>False</t>
  </si>
  <si>
    <t>{6b2abd01-0b1c-49e1-9dd1-bc0d6a70d6c4}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</si>
  <si>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</si>
  <si>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</si>
  <si>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</si>
  <si>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</si>
  <si>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</si>
  <si>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</si>
  <si>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</si>
  <si>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</si>
  <si>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17063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</si>
  <si>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</si>
  <si>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</si>
  <si>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17063 - kompostárna Turnov, rozšíření plochy</t>
  </si>
  <si>
    <t>0,1</t>
  </si>
  <si>
    <t>KSO:</t>
  </si>
  <si>
    <t/>
  </si>
  <si>
    <t>CC-CZ:</t>
  </si>
  <si>
    <t>1</t>
  </si>
  <si>
    <t>Místo:</t>
  </si>
  <si>
    <t>Turnov</t>
  </si>
  <si>
    <t>Datum:</t>
  </si>
  <si>
    <t>11.9.2017</t>
  </si>
  <si>
    <t>10</t>
  </si>
  <si>
    <t>100</t>
  </si>
  <si>
    <t>Zadavatel:</t>
  </si>
  <si>
    <t>IČ:</t>
  </si>
  <si>
    <t>00276227</t>
  </si>
  <si>
    <t>Město Turnov</t>
  </si>
  <si>
    <t>DIČ:</t>
  </si>
  <si>
    <t xml:space="preserve">CZ00276227 </t>
  </si>
  <si>
    <t>Uchazeč:</t>
  </si>
  <si>
    <t>Vyplň údaj</t>
  </si>
  <si>
    <t>Projektant:</t>
  </si>
  <si>
    <t>46506942</t>
  </si>
  <si>
    <t>Profes projekt, spol. s r.o.</t>
  </si>
  <si>
    <t>CZ46506942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</si>
  <si>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</si>
  <si>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</si>
  <si>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</si>
  <si>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</si>
  <si>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</si>
  <si>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</si>
  <si>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</si>
  <si>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</si>
  <si>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</si>
  <si>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</si>
  <si>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</si>
  <si>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</si>
  <si>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</si>
  <si>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</si>
  <si>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</si>
  <si>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</si>
  <si>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</si>
  <si>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</si>
  <si>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</si>
  <si>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</si>
  <si>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</si>
  <si>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</si>
  <si>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</si>
  <si>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</si>
  <si>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</si>
  <si>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</si>
  <si>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</si>
  <si>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</si>
  <si>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</si>
  <si>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</si>
  <si>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</si>
  <si>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</si>
  <si>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</si>
  <si>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</si>
  <si>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</si>
  <si>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</si>
  <si>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</si>
  <si>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</si>
  <si>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</si>
  <si>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</si>
  <si>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17063-SO-02</t>
  </si>
  <si>
    <t>17063-SO-02 - Zpevněné plochy, venkovní úpravy</t>
  </si>
  <si>
    <t>STA</t>
  </si>
  <si>
    <t>{a283d51e-06df-4026-ad59-53f912d4f6df}</t>
  </si>
  <si>
    <t>2</t>
  </si>
  <si>
    <t>17063-SO-11</t>
  </si>
  <si>
    <t>17063-SO-11 - Dešťová kanalizace kompostárny</t>
  </si>
  <si>
    <t>{09a809ce-607a-44ac-a680-2358d0ad8dc2}</t>
  </si>
  <si>
    <t>Zpět na list:</t>
  </si>
  <si>
    <t>KRYCÍ LIST SOUPISU</t>
  </si>
  <si>
    <t>Objekt:</t>
  </si>
  <si>
    <t>17063-SO-02 - 17063-SO-02 - Zpevněné plochy, venkovní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</si>
  <si>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</si>
  <si>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</si>
  <si>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</si>
  <si>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</si>
  <si>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</si>
  <si>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</si>
  <si>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</si>
  <si>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</si>
  <si>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</si>
  <si>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</si>
  <si>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</si>
  <si>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</si>
  <si>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</si>
  <si>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</si>
  <si>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</si>
  <si>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</si>
  <si>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</si>
  <si>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</si>
  <si>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</si>
  <si>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</si>
  <si>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</si>
  <si>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</si>
  <si>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</si>
  <si>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</si>
  <si>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</si>
  <si>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</si>
  <si>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</si>
  <si>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</si>
  <si>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</si>
  <si>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</si>
  <si>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</si>
  <si>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</si>
  <si>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</si>
  <si>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</si>
  <si>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</si>
  <si>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</si>
  <si>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</si>
  <si>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</si>
  <si>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</si>
  <si>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2016 01</t>
  </si>
  <si>
    <t>4</t>
  </si>
  <si>
    <t>-930294477</t>
  </si>
  <si>
    <t>PP</t>
  </si>
  <si>
    <t>Vytrhání obrub s vybouráním lože, s přemístěním hmot na skládku na vzdálenost do 3 m nebo s naložením na dopravní prostředek z krajníků nebo obrubníků stojatých</t>
  </si>
  <si>
    <t>119001204</t>
  </si>
  <si>
    <t>Úprava zemin vápnem tl vrstvy 500 mm</t>
  </si>
  <si>
    <t>m2</t>
  </si>
  <si>
    <t>732013657</t>
  </si>
  <si>
    <t>Úprava zemin vápnem za účelem zlepšení mechanických vlastností, tl. vrstvy po zhutnění 500 mm</t>
  </si>
  <si>
    <t>VV</t>
  </si>
  <si>
    <t>(1360+84)*1,1</t>
  </si>
  <si>
    <t>Mezisoučet</t>
  </si>
  <si>
    <t>3</t>
  </si>
  <si>
    <t>M</t>
  </si>
  <si>
    <t>585301710</t>
  </si>
  <si>
    <t>vápno nehašené bezprašné Proviacal RD</t>
  </si>
  <si>
    <t>t</t>
  </si>
  <si>
    <t>8</t>
  </si>
  <si>
    <t>-2129346399</t>
  </si>
  <si>
    <t>Vápna pro stavební účely bezprašné vápno nehašené práškové modifikované Proviacal RD</t>
  </si>
  <si>
    <t>1588,400/2*0,03</t>
  </si>
  <si>
    <t>Mezisoučet předpoklad</t>
  </si>
  <si>
    <t>122202202</t>
  </si>
  <si>
    <t>Odkopávky a prokopávky nezapažené pro silnice objemu do 1000 m3 v hornině tř. 3</t>
  </si>
  <si>
    <t>m3</t>
  </si>
  <si>
    <t>1557244812</t>
  </si>
  <si>
    <t>Odkopávky a prokopávky nezapažené pro silnice s přemístěním výkopku v příčných profilech na vzdálenost do 15 m nebo s naložením na dopravní prostředek v hornině tř. 3 přes 100 do 1 000 m3</t>
  </si>
  <si>
    <t>5</t>
  </si>
  <si>
    <t>122202203</t>
  </si>
  <si>
    <t>Odkopávky a prokopávky nezapažené pro silnice objemu do 5000 m3 v hornině tř. 3</t>
  </si>
  <si>
    <t>-1001050491</t>
  </si>
  <si>
    <t>Odkopávky a prokopávky nezapažené pro silnice s přemístěním výkopku v příčných profilech na vzdálenost do 15 m nebo s naložením na dopravní prostředek v hornině tř. 3 přes 1 000 do 5 000 m3</t>
  </si>
  <si>
    <t>6</t>
  </si>
  <si>
    <t>122202209</t>
  </si>
  <si>
    <t>Příplatek k odkopávkám a prokopávkám pro silnice v hornině tř. 3 za lepivost</t>
  </si>
  <si>
    <t>-143535270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</si>
  <si>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</si>
  <si>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7</t>
  </si>
  <si>
    <t>122202209-1</t>
  </si>
  <si>
    <t>-1175541769</t>
  </si>
  <si>
    <t>132201101</t>
  </si>
  <si>
    <t>Hloubení rýh š do 600 mm v hornině tř. 3 objemu do 100 m3</t>
  </si>
  <si>
    <t>1108246309</t>
  </si>
  <si>
    <t>Hloubení zapažených i nezapažených rýh šířky do 600 mm s urovnáním dna do předepsaného profilu a spádu v hornině tř. 3 do 100 m3</t>
  </si>
  <si>
    <t>40*0,7*0,4</t>
  </si>
  <si>
    <t>9</t>
  </si>
  <si>
    <t>132201109</t>
  </si>
  <si>
    <t>Příplatek za lepivost k hloubení rýh š do 600 mm v hornině tř. 3</t>
  </si>
  <si>
    <t>-1505221813</t>
  </si>
  <si>
    <t>Hloubení zapažených i nezapažených rýh šířky do 600 mm s urovnáním dna do předepsaného profilu a spádu v hornině tř. 3 Příplatek k cenám za lepivost horniny tř. 3</t>
  </si>
  <si>
    <t>162301101</t>
  </si>
  <si>
    <t>Vodorovné přemístění do 500 m výkopku/sypaniny z horniny tř. 1 až 4</t>
  </si>
  <si>
    <t>843126536</t>
  </si>
  <si>
    <t>Vodorovné přemístění výkopku nebo sypaniny po suchu na obvyklém dopravním prostředku, bez naložení výkopku, avšak se složením bez rozhrnutí z horniny tř. 1 až 4 na vzdálenost přes 50 do 500 m</t>
  </si>
  <si>
    <t>75*0,25</t>
  </si>
  <si>
    <t xml:space="preserve">Mezisoučet  kompost </t>
  </si>
  <si>
    <t>11</t>
  </si>
  <si>
    <t>162701105</t>
  </si>
  <si>
    <t>Vodorovné přemístění do 10000 m výkopku/sypaniny z horniny tř. 1 až 4</t>
  </si>
  <si>
    <t>-631582206</t>
  </si>
  <si>
    <t>Vodorovné přemístění výkopku nebo sypaniny po suchu na obvyklém dopravním prostředku, bez naložení výkopku, avšak se složením bez rozhrnutí z horniny tř. 1 až 4 na vzdálenost přes 9 000 do 10 000 m</t>
  </si>
  <si>
    <t>750*0,75</t>
  </si>
  <si>
    <t>Mezisoučet  po prosetí</t>
  </si>
  <si>
    <t>1550</t>
  </si>
  <si>
    <t>Mezisoučet výkopek</t>
  </si>
  <si>
    <t>11,2</t>
  </si>
  <si>
    <t>Součet</t>
  </si>
  <si>
    <t>12</t>
  </si>
  <si>
    <t>171201201</t>
  </si>
  <si>
    <t>Uložení sypaniny na skládky</t>
  </si>
  <si>
    <t>688569986</t>
  </si>
  <si>
    <t>13</t>
  </si>
  <si>
    <t>171201211</t>
  </si>
  <si>
    <t>Poplatek za uložení odpadu ze sypaniny na skládce (skládkovné)</t>
  </si>
  <si>
    <t>135676304</t>
  </si>
  <si>
    <t>Uložení sypaniny poplatek za uložení sypaniny na skládce (skládkovné)</t>
  </si>
  <si>
    <t>2123,700*1,6</t>
  </si>
  <si>
    <t>14</t>
  </si>
  <si>
    <t>174101101</t>
  </si>
  <si>
    <t>Zásyp jam, šachet rýh nebo kolem objektů sypaninou se zhutněním</t>
  </si>
  <si>
    <t>-1109130379</t>
  </si>
  <si>
    <t>Zásyp sypaninou z jakékoliv horniny s uložením výkopku ve vrstvách se zhutněním jam, šachet, rýh nebo kolem objektů v těchto vykopávkách</t>
  </si>
  <si>
    <t>40*0,5*0,4</t>
  </si>
  <si>
    <t>583439320</t>
  </si>
  <si>
    <t>kamenivo drcené hrubé (Hrabůvka) frakce 16-32</t>
  </si>
  <si>
    <t>815886210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</si>
  <si>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   Hrabůvka</t>
  </si>
  <si>
    <t>8,000*1,65</t>
  </si>
  <si>
    <t>16</t>
  </si>
  <si>
    <t>181301101-CZ</t>
  </si>
  <si>
    <t>Rozprostření ornice tl vrstvy do 100 mm pl do 500 m2 v rovině nebo ve svahu do 1:5  vč. dodání</t>
  </si>
  <si>
    <t>-292308686</t>
  </si>
  <si>
    <t>Rozprostření a urovnání ornice v rovině nebo ve svahu sklonu do 1:5 při souvislé ploše do 500 m2, tl. vrstvy do 100 mm</t>
  </si>
  <si>
    <t>17</t>
  </si>
  <si>
    <t>181411121</t>
  </si>
  <si>
    <t>Založení lučního trávníku výsevem plochy do 1000 m2 v rovině a ve svahu do 1:5</t>
  </si>
  <si>
    <t>1005340845</t>
  </si>
  <si>
    <t>Založení trávníku na půdě předem připravené plochy do 1000 m2 výsevem včetně utažení lučního v rovině nebo na svahu do 1:5</t>
  </si>
  <si>
    <t>18</t>
  </si>
  <si>
    <t>005724720</t>
  </si>
  <si>
    <t>osivo směs travní krajinná - rovinná</t>
  </si>
  <si>
    <t>kg</t>
  </si>
  <si>
    <t>-1777793958</t>
  </si>
  <si>
    <t>Osiva pícnin směsi travní balení obvykle 25 kg technická - rovinná (10 kg)</t>
  </si>
  <si>
    <t>800*0,015 'Přepočtené koeficientem množství</t>
  </si>
  <si>
    <t>19</t>
  </si>
  <si>
    <t>184802111</t>
  </si>
  <si>
    <t>Chemické odplevelení před založením kultury nad 20 m2 postřikem na široko v rovině a svahu do 1:5</t>
  </si>
  <si>
    <t>841524470</t>
  </si>
  <si>
    <t>Chemické odplevelení půdy před založením kultury, trávníku nebo zpevněných ploch o výměře jednotlivě přes 20 m2 v rovině nebo na svahu do 1:5 postřikem na široko</t>
  </si>
  <si>
    <t>5*(50+30+50+30)</t>
  </si>
  <si>
    <t>20</t>
  </si>
  <si>
    <t>R-1-A.00-1001-1</t>
  </si>
  <si>
    <t>Prosetí kompostu s příměsí hlíny</t>
  </si>
  <si>
    <t>1651355357</t>
  </si>
  <si>
    <t>Zakládání</t>
  </si>
  <si>
    <t>212752212</t>
  </si>
  <si>
    <t>Trativod z drenážních trubek plastových flexibilních D do 100 mm včetně lože otevřený výkop, vč. napojení na stáv.řad</t>
  </si>
  <si>
    <t>-1572560833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</si>
  <si>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</si>
  <si>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Komunikace pozemní</t>
  </si>
  <si>
    <t>22</t>
  </si>
  <si>
    <t>D1N2VPIII</t>
  </si>
  <si>
    <t>S1; S2 - Silnice II., III. tř. netuhé zatížení V podloží PIII - ACO11 40 mm, ACL16 70 mm, spoj. postřik, ŠD 150+150 mm</t>
  </si>
  <si>
    <t>-1577442495</t>
  </si>
  <si>
    <t>Silnice II. a III. třídy, sběrné a obslužné místní komunikace odstavné a parkovací plochy - vozovka netuhá N návrhová úroveň porušení D1 třída dopravního zatížení V typ podloží PIII asfaltový beton vrstva obrusná ACO 11 tl. 40 mm asfaltový beton vrstva podkladní ACP 16 tl. 70 mm</t>
  </si>
  <si>
    <t>84</t>
  </si>
  <si>
    <t>Mezisoučet S2</t>
  </si>
  <si>
    <t>1360</t>
  </si>
  <si>
    <t>Mezisoučet S1</t>
  </si>
  <si>
    <t>Úpravy povrchů, podlahy a osazování výplní</t>
  </si>
  <si>
    <t>23</t>
  </si>
  <si>
    <t>635111232</t>
  </si>
  <si>
    <t>Násyp  z drobného kameniva 0-4 se zhutněním</t>
  </si>
  <si>
    <t>1681459112</t>
  </si>
  <si>
    <t>Násyp ze štěrkopísku, písku nebo kameniva se zhutněním z kameniva drobného 0-4</t>
  </si>
  <si>
    <t>1360*0,04</t>
  </si>
  <si>
    <t>Trubní vedení</t>
  </si>
  <si>
    <t>24</t>
  </si>
  <si>
    <t>899331111</t>
  </si>
  <si>
    <t>Výšková úprava uličního vstupu nebo vpusti do 200 mm zvýšením poklopu</t>
  </si>
  <si>
    <t>kus</t>
  </si>
  <si>
    <t>-1449499372</t>
  </si>
  <si>
    <t>25</t>
  </si>
  <si>
    <t>R-8-A.00-1001</t>
  </si>
  <si>
    <t>D+M uliční vpusť</t>
  </si>
  <si>
    <t>kpl</t>
  </si>
  <si>
    <t>-1537268254</t>
  </si>
  <si>
    <t>Ostatní konstrukce a práce, bourání</t>
  </si>
  <si>
    <t>26</t>
  </si>
  <si>
    <t>916131213</t>
  </si>
  <si>
    <t>Osazení silničního obrubníku betonového stojatého s boční opěrou do lože z betonu prostého</t>
  </si>
  <si>
    <t>1791205381</t>
  </si>
  <si>
    <t>Osazení silničního obrubníku betonového se zřízením lože, s vyplněním a zatřením spár cementovou maltou stojatého s boční opěrou z betonu prostého tř. C 12/15, do lože z betonu prostého téže značky</t>
  </si>
  <si>
    <t>27</t>
  </si>
  <si>
    <t>592174600</t>
  </si>
  <si>
    <t>obrubník betonový chodníkový ABO 2-15 100x15x25 cm</t>
  </si>
  <si>
    <t>-323793406</t>
  </si>
  <si>
    <t>Obrubníky betonové a železobetonové chodníkové ABO    2-15    100 x 15 x 25</t>
  </si>
  <si>
    <t>28</t>
  </si>
  <si>
    <t>919121135</t>
  </si>
  <si>
    <t xml:space="preserve">Těsnění spár zálivkou </t>
  </si>
  <si>
    <t>-1677401098</t>
  </si>
  <si>
    <t>Utěsnění dilatačních spár zálivkou za studena v cementobetonovém nebo živičném krytu včetně adhezního nátěru s těsnicím profilem pod zálivkou, pro komůrky šířky 20 mm, hloubky 30 mm</t>
  </si>
  <si>
    <t>29</t>
  </si>
  <si>
    <t>919726124</t>
  </si>
  <si>
    <t>Geotextilie pro ochranu, separaci a filtraci netkaná měrná hmotnost do 800 g/m2</t>
  </si>
  <si>
    <t>388962955</t>
  </si>
  <si>
    <t>Geotextilie netkaná pro ochranu, separaci nebo filtraci měrná hmotnost přes 500 do 800 g/m2</t>
  </si>
  <si>
    <t>1360*1,1</t>
  </si>
  <si>
    <t>30</t>
  </si>
  <si>
    <t>919726228</t>
  </si>
  <si>
    <t>D+M izolace HDPE 1,5 mm</t>
  </si>
  <si>
    <t>-1174329990</t>
  </si>
  <si>
    <t>31</t>
  </si>
  <si>
    <t>919735112</t>
  </si>
  <si>
    <t>Řezání stávajícího živičného krytu hl do 100 mm</t>
  </si>
  <si>
    <t>-809852630</t>
  </si>
  <si>
    <t>Řezání stávajícího živičného krytu nebo podkladu hloubky přes 50 do 100 mm</t>
  </si>
  <si>
    <t>11+11</t>
  </si>
  <si>
    <t>997</t>
  </si>
  <si>
    <t>Přesun sutě</t>
  </si>
  <si>
    <t>32</t>
  </si>
  <si>
    <t>997221561</t>
  </si>
  <si>
    <t>Vodorovná doprava suti z kusových materiálů do 1 km</t>
  </si>
  <si>
    <t>-2105609076</t>
  </si>
  <si>
    <t>Vodorovná doprava suti bez naložení, ale se složením a s hrubým urovnáním z kusových materiálů, na vzdálenost do 1 km</t>
  </si>
  <si>
    <t>998</t>
  </si>
  <si>
    <t>Přesun hmot</t>
  </si>
  <si>
    <t>33</t>
  </si>
  <si>
    <t>998225111</t>
  </si>
  <si>
    <t>Přesun hmot pro pozemní komunikace s krytem z kamene, monolitickým betonovým nebo živičným</t>
  </si>
  <si>
    <t>197997596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</si>
  <si>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</si>
  <si>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</si>
  <si>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</si>
  <si>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34</t>
  </si>
  <si>
    <t>013284000</t>
  </si>
  <si>
    <t>Vytyčení podzemních sítí a zařízení</t>
  </si>
  <si>
    <t>Kč</t>
  </si>
  <si>
    <t>1024</t>
  </si>
  <si>
    <t>-289632629</t>
  </si>
  <si>
    <t>VRN1</t>
  </si>
  <si>
    <t>Průzkumné, geodetické a projektové práce</t>
  </si>
  <si>
    <t>35</t>
  </si>
  <si>
    <t>012002000</t>
  </si>
  <si>
    <t>Geodetické práce</t>
  </si>
  <si>
    <t>-344973179</t>
  </si>
  <si>
    <t>Hlavní tituly průvodních činností a nákladů průzkumné, geodetické a projektové práce geodetické práce</t>
  </si>
  <si>
    <t>36</t>
  </si>
  <si>
    <t>013254000</t>
  </si>
  <si>
    <t>Dokumentace skutečného provedení stavby</t>
  </si>
  <si>
    <t>kč</t>
  </si>
  <si>
    <t>-1054983887</t>
  </si>
  <si>
    <t>Průzkumné, geodetické a projektové práce projektové práce dokumentace stavby (výkresová a textová) skutečného provedení stavby</t>
  </si>
  <si>
    <t>VRN3</t>
  </si>
  <si>
    <t>Zařízení staveniště</t>
  </si>
  <si>
    <t>37</t>
  </si>
  <si>
    <t>030001000</t>
  </si>
  <si>
    <t>-412769017</t>
  </si>
  <si>
    <t>Základní rozdělení průvodních činností a nákladů zařízení staveniště</t>
  </si>
  <si>
    <t>17063-SO-11 - 17063-SO-11 - Dešťová kanalizace kompostárny</t>
  </si>
  <si>
    <t>R-1-A.00-1001</t>
  </si>
  <si>
    <t>Zemní práce pro kanalizační potrubí vč. podsypu,obsypu, zásypu, odvoz přebyt.výkopku  - hl. 1 - 1,5 m</t>
  </si>
  <si>
    <t>-622293373</t>
  </si>
  <si>
    <t>34,25+6,36+31,09+4,2+4,2</t>
  </si>
  <si>
    <t>871315221</t>
  </si>
  <si>
    <t>Kanalizační potrubí z tvrdého PVC-systém KG tuhost třídy SN8 DN150 vč. tvarovek; napojení na UV</t>
  </si>
  <si>
    <t>-2008740710</t>
  </si>
  <si>
    <t>Kanalizační potrubí z tvrdého PVC systém KG v otevřeném výkopu ve sklonu do 20 %, tuhost třídy SN 8 DN 150</t>
  </si>
  <si>
    <t>(4,2+4,2)*1,1</t>
  </si>
  <si>
    <t>871355221</t>
  </si>
  <si>
    <t>Kanalizační potrubí z tvrdého PVC-systém KG tuhost třídy SN8 DN200  vč. tvarovek</t>
  </si>
  <si>
    <t>715740860</t>
  </si>
  <si>
    <t>Kanalizační potrubí z tvrdého PVC systém KG v otevřeném výkopu ve sklonu do 20 %, tuhost třídy SN 8 DN 200</t>
  </si>
  <si>
    <t>(31,09+6,36)*1,1</t>
  </si>
  <si>
    <t>871375221</t>
  </si>
  <si>
    <t xml:space="preserve">Kanalizační potrubí z tvrdého PVC-systém KG tuhost třídy SN8 DN300 vč. tvarovek, napojení do stávající jímky, nového nátoku, těsnění </t>
  </si>
  <si>
    <t>1920634448</t>
  </si>
  <si>
    <t>Kanalizační potrubí z tvrdého PVC systém KG v otevřeném výkopu ve sklonu do 20 %, tuhost třídy SN 8 DN 300</t>
  </si>
  <si>
    <t xml:space="preserve">D+M RŠ1 -  prefa kanalizační šachta DN 1000, poklop těžký prům. 600mm   hl.1,00m </t>
  </si>
  <si>
    <t>-850158983</t>
  </si>
  <si>
    <t>R-8-A.00-1002</t>
  </si>
  <si>
    <t xml:space="preserve">D+M RŠ2 -  prefa kanalizační šachta DN 1000, poklop těžký prům. 600mm   hl.1,45m </t>
  </si>
  <si>
    <t>821165449</t>
  </si>
  <si>
    <t>R-8-A.00-1003</t>
  </si>
  <si>
    <t xml:space="preserve">D+M RŠ3 -  prefa kanalizační šachta DN 1000, poklop těžký prům. 600mm   hl.1,47m </t>
  </si>
  <si>
    <t>163057542</t>
  </si>
  <si>
    <t>998276101</t>
  </si>
  <si>
    <t>Přesun hmot pro trubní vedení z trub z plastických hmot otevřený výkop</t>
  </si>
  <si>
    <t>-233067680</t>
  </si>
  <si>
    <t>Přesun hmot pro trubní vedení hloubené z trub z plastických hmot nebo sklolaminátových pro vodovody nebo kanalizace v otevřeném výkopu dopravní vzdálenost do 15 m</t>
  </si>
  <si>
    <t>1964289586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</si>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</sst>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7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32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8"/>
      <name val="Calibri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  <xf numFmtId="0" fontId="52" fillId="3" borderId="0" applyNumberFormat="0" applyBorder="0" applyAlignment="0" applyProtection="0"/>
    <xf numFmtId="0" fontId="47" fillId="22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1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23" borderId="5" applyNumberFormat="0" applyAlignment="0" applyProtection="0"/>
    <xf numFmtId="0" fontId="45" fillId="7" borderId="1" applyNumberFormat="0" applyAlignment="0" applyProtection="0"/>
    <xf numFmtId="0" fontId="48" fillId="23" borderId="5" applyNumberFormat="0" applyAlignment="0" applyProtection="0"/>
    <xf numFmtId="0" fontId="49" fillId="0" borderId="6" applyNumberFormat="0" applyFill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4" fillId="0" borderId="0" applyAlignment="0">
      <protection locked="0"/>
    </xf>
    <xf numFmtId="0" fontId="37" fillId="8" borderId="10" applyNumberFormat="0" applyFont="0" applyAlignment="0" applyProtection="0"/>
    <xf numFmtId="0" fontId="46" fillId="22" borderId="11" applyNumberFormat="0" applyAlignment="0" applyProtection="0"/>
    <xf numFmtId="0" fontId="4" fillId="8" borderId="10" applyNumberFormat="0" applyFont="0" applyAlignment="0" applyProtection="0"/>
    <xf numFmtId="0" fontId="66" fillId="0" borderId="12" applyNumberFormat="0" applyFill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5" fillId="7" borderId="1" applyNumberFormat="0" applyAlignment="0" applyProtection="0"/>
    <xf numFmtId="0" fontId="68" fillId="24" borderId="1" applyNumberFormat="0" applyAlignment="0" applyProtection="0"/>
    <xf numFmtId="0" fontId="46" fillId="24" borderId="11" applyNumberFormat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</cellStyleXfs>
  <cellXfs count="366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13" borderId="0" xfId="0" applyFont="1" applyFill="1" applyAlignment="1">
      <alignment horizontal="left" vertical="center"/>
    </xf>
    <xf numFmtId="0" fontId="4" fillId="13" borderId="0" xfId="0" applyFill="1" applyAlignment="1">
      <alignment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Border="1" applyAlignment="1">
      <alignment/>
    </xf>
    <xf numFmtId="0" fontId="4" fillId="0" borderId="16" xfId="0" applyBorder="1" applyAlignment="1">
      <alignment/>
    </xf>
    <xf numFmtId="0" fontId="4" fillId="0" borderId="17" xfId="0" applyBorder="1" applyAlignment="1">
      <alignment/>
    </xf>
    <xf numFmtId="0" fontId="4" fillId="0" borderId="18" xfId="0" applyBorder="1" applyAlignment="1">
      <alignment/>
    </xf>
    <xf numFmtId="0" fontId="4" fillId="0" borderId="0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4" fillId="0" borderId="19" xfId="0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6" fillId="8" borderId="0" xfId="0" applyFont="1" applyFill="1" applyBorder="1" applyAlignment="1" applyProtection="1">
      <alignment horizontal="left" vertical="center"/>
      <protection locked="0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7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0" fontId="7" fillId="24" borderId="23" xfId="0" applyFont="1" applyFill="1" applyBorder="1" applyAlignment="1">
      <alignment horizontal="center"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3" fillId="0" borderId="29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74" fontId="23" fillId="0" borderId="0" xfId="0" applyNumberFormat="1" applyFont="1" applyBorder="1" applyAlignment="1">
      <alignment vertical="center"/>
    </xf>
    <xf numFmtId="4" fontId="23" fillId="0" borderId="3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9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74" fontId="29" fillId="0" borderId="0" xfId="0" applyNumberFormat="1" applyFont="1" applyBorder="1" applyAlignment="1">
      <alignment vertical="center"/>
    </xf>
    <xf numFmtId="4" fontId="29" fillId="0" borderId="3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29" fillId="0" borderId="36" xfId="0" applyNumberFormat="1" applyFont="1" applyBorder="1" applyAlignment="1">
      <alignment vertical="center"/>
    </xf>
    <xf numFmtId="4" fontId="29" fillId="0" borderId="37" xfId="0" applyNumberFormat="1" applyFont="1" applyBorder="1" applyAlignment="1">
      <alignment vertical="center"/>
    </xf>
    <xf numFmtId="174" fontId="29" fillId="0" borderId="37" xfId="0" applyNumberFormat="1" applyFont="1" applyBorder="1" applyAlignment="1">
      <alignment vertical="center"/>
    </xf>
    <xf numFmtId="4" fontId="29" fillId="0" borderId="38" xfId="0" applyNumberFormat="1" applyFont="1" applyBorder="1" applyAlignment="1">
      <alignment vertical="center"/>
    </xf>
    <xf numFmtId="0" fontId="4" fillId="0" borderId="0" xfId="0" applyAlignment="1" applyProtection="1">
      <alignment/>
      <protection locked="0"/>
    </xf>
    <xf numFmtId="0" fontId="4" fillId="0" borderId="16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24" borderId="23" xfId="0" applyFont="1" applyFill="1" applyBorder="1" applyAlignment="1">
      <alignment horizontal="right" vertical="center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40" xfId="0" applyFont="1" applyFill="1" applyBorder="1" applyAlignment="1">
      <alignment vertical="center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 applyProtection="1">
      <alignment vertical="center"/>
      <protection locked="0"/>
    </xf>
    <xf numFmtId="0" fontId="6" fillId="24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 applyProtection="1">
      <alignment vertical="center"/>
      <protection locked="0"/>
    </xf>
    <xf numFmtId="4" fontId="10" fillId="0" borderId="37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0" fontId="4" fillId="0" borderId="0" xfId="0" applyBorder="1" applyAlignment="1">
      <alignment/>
    </xf>
    <xf numFmtId="0" fontId="7" fillId="0" borderId="0" xfId="0" applyFont="1" applyBorder="1" applyAlignment="1">
      <alignment horizontal="left" vertical="top" wrapText="1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31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34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74" fontId="32" fillId="0" borderId="27" xfId="0" applyNumberFormat="1" applyFont="1" applyBorder="1" applyAlignment="1">
      <alignment/>
    </xf>
    <xf numFmtId="174" fontId="32" fillId="0" borderId="28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11" fillId="0" borderId="18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3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4" fillId="0" borderId="18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49" fontId="4" fillId="0" borderId="41" xfId="0" applyNumberFormat="1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175" fontId="4" fillId="0" borderId="41" xfId="0" applyNumberFormat="1" applyFont="1" applyBorder="1" applyAlignment="1" applyProtection="1">
      <alignment vertical="center"/>
      <protection/>
    </xf>
    <xf numFmtId="4" fontId="4" fillId="8" borderId="41" xfId="0" applyNumberFormat="1" applyFont="1" applyFill="1" applyBorder="1" applyAlignment="1" applyProtection="1">
      <alignment vertical="center"/>
      <protection locked="0"/>
    </xf>
    <xf numFmtId="4" fontId="4" fillId="0" borderId="41" xfId="0" applyNumberFormat="1" applyFont="1" applyBorder="1" applyAlignment="1" applyProtection="1">
      <alignment vertical="center"/>
      <protection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3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75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6" fillId="0" borderId="41" xfId="0" applyFont="1" applyBorder="1" applyAlignment="1" applyProtection="1">
      <alignment horizontal="center" vertical="center"/>
      <protection/>
    </xf>
    <xf numFmtId="49" fontId="36" fillId="0" borderId="41" xfId="0" applyNumberFormat="1" applyFont="1" applyBorder="1" applyAlignment="1" applyProtection="1">
      <alignment horizontal="left" vertical="center" wrapText="1"/>
      <protection/>
    </xf>
    <xf numFmtId="0" fontId="36" fillId="0" borderId="41" xfId="0" applyFont="1" applyBorder="1" applyAlignment="1" applyProtection="1">
      <alignment horizontal="left" vertical="center" wrapText="1"/>
      <protection/>
    </xf>
    <xf numFmtId="0" fontId="36" fillId="0" borderId="41" xfId="0" applyFont="1" applyBorder="1" applyAlignment="1" applyProtection="1">
      <alignment horizontal="center" vertical="center" wrapText="1"/>
      <protection/>
    </xf>
    <xf numFmtId="175" fontId="36" fillId="0" borderId="41" xfId="0" applyNumberFormat="1" applyFont="1" applyBorder="1" applyAlignment="1" applyProtection="1">
      <alignment vertical="center"/>
      <protection/>
    </xf>
    <xf numFmtId="4" fontId="36" fillId="8" borderId="41" xfId="0" applyNumberFormat="1" applyFont="1" applyFill="1" applyBorder="1" applyAlignment="1" applyProtection="1">
      <alignment vertical="center"/>
      <protection locked="0"/>
    </xf>
    <xf numFmtId="4" fontId="36" fillId="0" borderId="41" xfId="0" applyNumberFormat="1" applyFont="1" applyBorder="1" applyAlignment="1" applyProtection="1">
      <alignment vertical="center"/>
      <protection/>
    </xf>
    <xf numFmtId="0" fontId="36" fillId="0" borderId="18" xfId="0" applyFont="1" applyBorder="1" applyAlignment="1">
      <alignment vertical="center"/>
    </xf>
    <xf numFmtId="0" fontId="36" fillId="8" borderId="41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75" fontId="13" fillId="0" borderId="0" xfId="0" applyNumberFormat="1" applyFont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175" fontId="14" fillId="0" borderId="0" xfId="0" applyNumberFormat="1" applyFont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75" fontId="14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Alignment="1">
      <alignment/>
    </xf>
    <xf numFmtId="0" fontId="20" fillId="0" borderId="0" xfId="0" applyFont="1" applyAlignment="1">
      <alignment horizontal="left" vertical="top" wrapText="1"/>
    </xf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1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7" fillId="24" borderId="23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3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38" fillId="13" borderId="0" xfId="68" applyFill="1" applyAlignment="1">
      <alignment/>
    </xf>
    <xf numFmtId="0" fontId="56" fillId="0" borderId="0" xfId="68" applyFont="1" applyAlignment="1">
      <alignment horizontal="center" vertical="center"/>
    </xf>
    <xf numFmtId="0" fontId="57" fillId="13" borderId="0" xfId="0" applyFont="1" applyFill="1" applyAlignment="1">
      <alignment horizontal="left" vertical="center"/>
    </xf>
    <xf numFmtId="0" fontId="58" fillId="13" borderId="0" xfId="0" applyFont="1" applyFill="1" applyAlignment="1">
      <alignment vertical="center"/>
    </xf>
    <xf numFmtId="0" fontId="59" fillId="13" borderId="0" xfId="68" applyFont="1" applyFill="1" applyAlignment="1">
      <alignment vertical="center"/>
    </xf>
    <xf numFmtId="0" fontId="15" fillId="13" borderId="0" xfId="0" applyFont="1" applyFill="1" applyAlignment="1" applyProtection="1">
      <alignment horizontal="left" vertical="center"/>
      <protection/>
    </xf>
    <xf numFmtId="0" fontId="58" fillId="13" borderId="0" xfId="0" applyFont="1" applyFill="1" applyAlignment="1" applyProtection="1">
      <alignment vertical="center"/>
      <protection/>
    </xf>
    <xf numFmtId="0" fontId="57" fillId="13" borderId="0" xfId="0" applyFont="1" applyFill="1" applyAlignment="1" applyProtection="1">
      <alignment horizontal="left" vertical="center"/>
      <protection/>
    </xf>
    <xf numFmtId="0" fontId="59" fillId="13" borderId="0" xfId="68" applyFont="1" applyFill="1" applyAlignment="1" applyProtection="1">
      <alignment vertical="center"/>
      <protection/>
    </xf>
    <xf numFmtId="0" fontId="59" fillId="13" borderId="0" xfId="68" applyFont="1" applyFill="1" applyAlignment="1">
      <alignment vertical="center"/>
    </xf>
    <xf numFmtId="0" fontId="58" fillId="13" borderId="0" xfId="0" applyFont="1" applyFill="1" applyAlignment="1" applyProtection="1">
      <alignment vertical="center"/>
      <protection locked="0"/>
    </xf>
    <xf numFmtId="0" fontId="4" fillId="0" borderId="0" xfId="81" applyAlignment="1">
      <alignment vertical="top"/>
      <protection locked="0"/>
    </xf>
    <xf numFmtId="0" fontId="4" fillId="0" borderId="42" xfId="81" applyFont="1" applyBorder="1" applyAlignment="1">
      <alignment vertical="center" wrapText="1"/>
      <protection locked="0"/>
    </xf>
    <xf numFmtId="0" fontId="4" fillId="0" borderId="43" xfId="81" applyFont="1" applyBorder="1" applyAlignment="1">
      <alignment vertical="center" wrapText="1"/>
      <protection locked="0"/>
    </xf>
    <xf numFmtId="0" fontId="4" fillId="0" borderId="44" xfId="81" applyFont="1" applyBorder="1" applyAlignment="1">
      <alignment vertical="center" wrapText="1"/>
      <protection locked="0"/>
    </xf>
    <xf numFmtId="0" fontId="4" fillId="0" borderId="45" xfId="81" applyFont="1" applyBorder="1" applyAlignment="1">
      <alignment horizontal="center" vertical="center" wrapText="1"/>
      <protection locked="0"/>
    </xf>
    <xf numFmtId="0" fontId="16" fillId="0" borderId="0" xfId="81" applyFont="1" applyBorder="1" applyAlignment="1">
      <alignment horizontal="center" vertical="center" wrapText="1"/>
      <protection locked="0"/>
    </xf>
    <xf numFmtId="0" fontId="4" fillId="0" borderId="46" xfId="81" applyFont="1" applyBorder="1" applyAlignment="1">
      <alignment horizontal="center" vertical="center" wrapText="1"/>
      <protection locked="0"/>
    </xf>
    <xf numFmtId="0" fontId="4" fillId="0" borderId="0" xfId="81" applyAlignment="1">
      <alignment horizontal="center" vertical="center"/>
      <protection locked="0"/>
    </xf>
    <xf numFmtId="0" fontId="4" fillId="0" borderId="45" xfId="81" applyFont="1" applyBorder="1" applyAlignment="1">
      <alignment vertical="center" wrapText="1"/>
      <protection locked="0"/>
    </xf>
    <xf numFmtId="0" fontId="28" fillId="0" borderId="47" xfId="81" applyFont="1" applyBorder="1" applyAlignment="1">
      <alignment horizontal="left" wrapText="1"/>
      <protection locked="0"/>
    </xf>
    <xf numFmtId="0" fontId="4" fillId="0" borderId="46" xfId="81" applyFont="1" applyBorder="1" applyAlignment="1">
      <alignment vertical="center" wrapText="1"/>
      <protection locked="0"/>
    </xf>
    <xf numFmtId="0" fontId="28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vertical="center"/>
      <protection locked="0"/>
    </xf>
    <xf numFmtId="0" fontId="6" fillId="0" borderId="0" xfId="81" applyFont="1" applyBorder="1" applyAlignment="1">
      <alignment horizontal="left" vertical="center"/>
      <protection locked="0"/>
    </xf>
    <xf numFmtId="49" fontId="6" fillId="0" borderId="0" xfId="81" applyNumberFormat="1" applyFont="1" applyBorder="1" applyAlignment="1">
      <alignment horizontal="left" vertical="center" wrapText="1"/>
      <protection locked="0"/>
    </xf>
    <xf numFmtId="49" fontId="6" fillId="0" borderId="0" xfId="81" applyNumberFormat="1" applyFont="1" applyBorder="1" applyAlignment="1">
      <alignment vertical="center" wrapText="1"/>
      <protection locked="0"/>
    </xf>
    <xf numFmtId="0" fontId="4" fillId="0" borderId="48" xfId="81" applyFont="1" applyBorder="1" applyAlignment="1">
      <alignment vertical="center" wrapText="1"/>
      <protection locked="0"/>
    </xf>
    <xf numFmtId="0" fontId="58" fillId="0" borderId="47" xfId="81" applyFont="1" applyBorder="1" applyAlignment="1">
      <alignment vertical="center" wrapText="1"/>
      <protection locked="0"/>
    </xf>
    <xf numFmtId="0" fontId="4" fillId="0" borderId="49" xfId="81" applyFont="1" applyBorder="1" applyAlignment="1">
      <alignment vertical="center" wrapText="1"/>
      <protection locked="0"/>
    </xf>
    <xf numFmtId="0" fontId="4" fillId="0" borderId="0" xfId="81" applyFont="1" applyBorder="1" applyAlignment="1">
      <alignment vertical="top"/>
      <protection locked="0"/>
    </xf>
    <xf numFmtId="0" fontId="4" fillId="0" borderId="0" xfId="81" applyFont="1" applyAlignment="1">
      <alignment vertical="top"/>
      <protection locked="0"/>
    </xf>
    <xf numFmtId="0" fontId="4" fillId="0" borderId="42" xfId="81" applyFont="1" applyBorder="1" applyAlignment="1">
      <alignment horizontal="left" vertical="center"/>
      <protection locked="0"/>
    </xf>
    <xf numFmtId="0" fontId="4" fillId="0" borderId="43" xfId="81" applyFont="1" applyBorder="1" applyAlignment="1">
      <alignment horizontal="left" vertical="center"/>
      <protection locked="0"/>
    </xf>
    <xf numFmtId="0" fontId="4" fillId="0" borderId="44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horizontal="left" vertical="center"/>
      <protection locked="0"/>
    </xf>
    <xf numFmtId="0" fontId="16" fillId="0" borderId="0" xfId="81" applyFont="1" applyBorder="1" applyAlignment="1">
      <alignment horizontal="center" vertical="center"/>
      <protection locked="0"/>
    </xf>
    <xf numFmtId="0" fontId="4" fillId="0" borderId="46" xfId="81" applyFont="1" applyBorder="1" applyAlignment="1">
      <alignment horizontal="left" vertical="center"/>
      <protection locked="0"/>
    </xf>
    <xf numFmtId="0" fontId="28" fillId="0" borderId="0" xfId="81" applyFont="1" applyBorder="1" applyAlignment="1">
      <alignment horizontal="left" vertical="center"/>
      <protection locked="0"/>
    </xf>
    <xf numFmtId="0" fontId="8" fillId="0" borderId="0" xfId="81" applyFont="1" applyAlignment="1">
      <alignment horizontal="left" vertical="center"/>
      <protection locked="0"/>
    </xf>
    <xf numFmtId="0" fontId="28" fillId="0" borderId="47" xfId="81" applyFont="1" applyBorder="1" applyAlignment="1">
      <alignment horizontal="left" vertical="center"/>
      <protection locked="0"/>
    </xf>
    <xf numFmtId="0" fontId="28" fillId="0" borderId="47" xfId="81" applyFont="1" applyBorder="1" applyAlignment="1">
      <alignment horizontal="center" vertical="center"/>
      <protection locked="0"/>
    </xf>
    <xf numFmtId="0" fontId="8" fillId="0" borderId="47" xfId="81" applyFont="1" applyBorder="1" applyAlignment="1">
      <alignment horizontal="left" vertical="center"/>
      <protection locked="0"/>
    </xf>
    <xf numFmtId="0" fontId="22" fillId="0" borderId="0" xfId="81" applyFont="1" applyBorder="1" applyAlignment="1">
      <alignment horizontal="left" vertical="center"/>
      <protection locked="0"/>
    </xf>
    <xf numFmtId="0" fontId="6" fillId="0" borderId="0" xfId="81" applyFont="1" applyAlignment="1">
      <alignment horizontal="left" vertical="center"/>
      <protection locked="0"/>
    </xf>
    <xf numFmtId="0" fontId="6" fillId="0" borderId="0" xfId="81" applyFont="1" applyBorder="1" applyAlignment="1">
      <alignment horizontal="center" vertical="center"/>
      <protection locked="0"/>
    </xf>
    <xf numFmtId="0" fontId="6" fillId="0" borderId="45" xfId="81" applyFont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center" vertical="center"/>
      <protection locked="0"/>
    </xf>
    <xf numFmtId="0" fontId="4" fillId="0" borderId="48" xfId="81" applyFont="1" applyBorder="1" applyAlignment="1">
      <alignment horizontal="left" vertical="center"/>
      <protection locked="0"/>
    </xf>
    <xf numFmtId="0" fontId="58" fillId="0" borderId="47" xfId="81" applyFont="1" applyBorder="1" applyAlignment="1">
      <alignment horizontal="left" vertical="center"/>
      <protection locked="0"/>
    </xf>
    <xf numFmtId="0" fontId="4" fillId="0" borderId="49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/>
      <protection locked="0"/>
    </xf>
    <xf numFmtId="0" fontId="58" fillId="0" borderId="0" xfId="81" applyFont="1" applyBorder="1" applyAlignment="1">
      <alignment horizontal="left" vertical="center"/>
      <protection locked="0"/>
    </xf>
    <xf numFmtId="0" fontId="8" fillId="0" borderId="0" xfId="81" applyFont="1" applyBorder="1" applyAlignment="1">
      <alignment horizontal="left" vertical="center"/>
      <protection locked="0"/>
    </xf>
    <xf numFmtId="0" fontId="6" fillId="0" borderId="47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center" vertical="center" wrapText="1"/>
      <protection locked="0"/>
    </xf>
    <xf numFmtId="0" fontId="4" fillId="0" borderId="42" xfId="81" applyFont="1" applyBorder="1" applyAlignment="1">
      <alignment horizontal="left" vertical="center" wrapText="1"/>
      <protection locked="0"/>
    </xf>
    <xf numFmtId="0" fontId="4" fillId="0" borderId="43" xfId="81" applyFont="1" applyBorder="1" applyAlignment="1">
      <alignment horizontal="left" vertical="center" wrapText="1"/>
      <protection locked="0"/>
    </xf>
    <xf numFmtId="0" fontId="4" fillId="0" borderId="44" xfId="81" applyFont="1" applyBorder="1" applyAlignment="1">
      <alignment horizontal="left" vertical="center" wrapText="1"/>
      <protection locked="0"/>
    </xf>
    <xf numFmtId="0" fontId="4" fillId="0" borderId="45" xfId="81" applyFont="1" applyBorder="1" applyAlignment="1">
      <alignment horizontal="left" vertical="center" wrapText="1"/>
      <protection locked="0"/>
    </xf>
    <xf numFmtId="0" fontId="4" fillId="0" borderId="46" xfId="81" applyFont="1" applyBorder="1" applyAlignment="1">
      <alignment horizontal="left" vertical="center" wrapText="1"/>
      <protection locked="0"/>
    </xf>
    <xf numFmtId="0" fontId="8" fillId="0" borderId="45" xfId="81" applyFont="1" applyBorder="1" applyAlignment="1">
      <alignment horizontal="left" vertical="center" wrapText="1"/>
      <protection locked="0"/>
    </xf>
    <xf numFmtId="0" fontId="8" fillId="0" borderId="46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/>
      <protection locked="0"/>
    </xf>
    <xf numFmtId="0" fontId="6" fillId="0" borderId="48" xfId="81" applyFont="1" applyBorder="1" applyAlignment="1">
      <alignment horizontal="left" vertical="center" wrapText="1"/>
      <protection locked="0"/>
    </xf>
    <xf numFmtId="0" fontId="6" fillId="0" borderId="47" xfId="81" applyFont="1" applyBorder="1" applyAlignment="1">
      <alignment horizontal="left" vertical="center" wrapText="1"/>
      <protection locked="0"/>
    </xf>
    <xf numFmtId="0" fontId="6" fillId="0" borderId="49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6" fillId="0" borderId="0" xfId="81" applyFont="1" applyBorder="1" applyAlignment="1">
      <alignment horizontal="center" vertical="top"/>
      <protection locked="0"/>
    </xf>
    <xf numFmtId="0" fontId="6" fillId="0" borderId="48" xfId="81" applyFont="1" applyBorder="1" applyAlignment="1">
      <alignment horizontal="left" vertical="center"/>
      <protection locked="0"/>
    </xf>
    <xf numFmtId="0" fontId="6" fillId="0" borderId="49" xfId="81" applyFont="1" applyBorder="1" applyAlignment="1">
      <alignment horizontal="left" vertical="center"/>
      <protection locked="0"/>
    </xf>
    <xf numFmtId="0" fontId="8" fillId="0" borderId="0" xfId="81" applyFont="1" applyAlignment="1">
      <alignment vertical="center"/>
      <protection locked="0"/>
    </xf>
    <xf numFmtId="0" fontId="28" fillId="0" borderId="0" xfId="81" applyFont="1" applyBorder="1" applyAlignment="1">
      <alignment vertical="center"/>
      <protection locked="0"/>
    </xf>
    <xf numFmtId="0" fontId="8" fillId="0" borderId="47" xfId="81" applyFont="1" applyBorder="1" applyAlignment="1">
      <alignment vertical="center"/>
      <protection locked="0"/>
    </xf>
    <xf numFmtId="0" fontId="28" fillId="0" borderId="47" xfId="81" applyFont="1" applyBorder="1" applyAlignment="1">
      <alignment vertical="center"/>
      <protection locked="0"/>
    </xf>
    <xf numFmtId="0" fontId="4" fillId="0" borderId="0" xfId="81" applyBorder="1" applyAlignment="1">
      <alignment vertical="top"/>
      <protection locked="0"/>
    </xf>
    <xf numFmtId="49" fontId="6" fillId="0" borderId="0" xfId="81" applyNumberFormat="1" applyFont="1" applyBorder="1" applyAlignment="1">
      <alignment horizontal="left" vertical="center"/>
      <protection locked="0"/>
    </xf>
    <xf numFmtId="0" fontId="4" fillId="0" borderId="47" xfId="81" applyBorder="1" applyAlignment="1">
      <alignment vertical="top"/>
      <protection locked="0"/>
    </xf>
    <xf numFmtId="0" fontId="6" fillId="0" borderId="43" xfId="81" applyFont="1" applyBorder="1" applyAlignment="1">
      <alignment horizontal="left" vertical="center" wrapText="1"/>
      <protection locked="0"/>
    </xf>
    <xf numFmtId="0" fontId="6" fillId="0" borderId="43" xfId="81" applyFont="1" applyBorder="1" applyAlignment="1">
      <alignment horizontal="left" vertical="center"/>
      <protection locked="0"/>
    </xf>
    <xf numFmtId="0" fontId="6" fillId="0" borderId="43" xfId="81" applyFont="1" applyBorder="1" applyAlignment="1">
      <alignment horizontal="center" vertical="center"/>
      <protection locked="0"/>
    </xf>
    <xf numFmtId="0" fontId="28" fillId="0" borderId="47" xfId="81" applyFont="1" applyBorder="1" applyAlignment="1">
      <alignment horizontal="left"/>
      <protection locked="0"/>
    </xf>
    <xf numFmtId="0" fontId="8" fillId="0" borderId="47" xfId="81" applyFont="1" applyBorder="1" applyAlignment="1">
      <alignment/>
      <protection locked="0"/>
    </xf>
    <xf numFmtId="0" fontId="28" fillId="0" borderId="47" xfId="81" applyFont="1" applyBorder="1" applyAlignment="1">
      <alignment horizontal="left"/>
      <protection locked="0"/>
    </xf>
    <xf numFmtId="0" fontId="6" fillId="0" borderId="0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vertical="top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4" fillId="0" borderId="46" xfId="81" applyFont="1" applyBorder="1" applyAlignment="1">
      <alignment vertical="top"/>
      <protection locked="0"/>
    </xf>
    <xf numFmtId="0" fontId="4" fillId="0" borderId="0" xfId="81" applyFont="1" applyBorder="1" applyAlignment="1">
      <alignment horizontal="center" vertical="center"/>
      <protection locked="0"/>
    </xf>
    <xf numFmtId="0" fontId="4" fillId="0" borderId="0" xfId="81" applyFont="1" applyBorder="1" applyAlignment="1">
      <alignment horizontal="left" vertical="top"/>
      <protection locked="0"/>
    </xf>
    <xf numFmtId="0" fontId="4" fillId="0" borderId="48" xfId="81" applyFont="1" applyBorder="1" applyAlignment="1">
      <alignment vertical="top"/>
      <protection locked="0"/>
    </xf>
    <xf numFmtId="0" fontId="4" fillId="0" borderId="47" xfId="81" applyFont="1" applyBorder="1" applyAlignment="1">
      <alignment vertical="top"/>
      <protection locked="0"/>
    </xf>
    <xf numFmtId="0" fontId="4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1DA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270" t="s">
        <v>0</v>
      </c>
      <c r="B1" s="271"/>
      <c r="C1" s="271"/>
      <c r="D1" s="272" t="s">
        <v>1</v>
      </c>
      <c r="E1" s="271"/>
      <c r="F1" s="271"/>
      <c r="G1" s="271"/>
      <c r="H1" s="271"/>
      <c r="I1" s="271"/>
      <c r="J1" s="271"/>
      <c r="K1" s="273" t="s">
        <v>386</v>
      </c>
      <c r="L1" s="273"/>
      <c r="M1" s="273"/>
      <c r="N1" s="273"/>
      <c r="O1" s="273"/>
      <c r="P1" s="273"/>
      <c r="Q1" s="273"/>
      <c r="R1" s="273"/>
      <c r="S1" s="273"/>
      <c r="T1" s="271"/>
      <c r="U1" s="271"/>
      <c r="V1" s="271"/>
      <c r="W1" s="273" t="s">
        <v>387</v>
      </c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6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134" t="s">
        <v>14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22"/>
      <c r="AQ5" s="24"/>
      <c r="BE5" s="231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136" t="s">
        <v>17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22"/>
      <c r="AQ6" s="24"/>
      <c r="BE6" s="232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32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32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2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31</v>
      </c>
      <c r="AO10" s="22"/>
      <c r="AP10" s="22"/>
      <c r="AQ10" s="24"/>
      <c r="BE10" s="232"/>
      <c r="BS10" s="17" t="s">
        <v>18</v>
      </c>
    </row>
    <row r="11" spans="2:71" ht="18" customHeight="1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33</v>
      </c>
      <c r="AL11" s="22"/>
      <c r="AM11" s="22"/>
      <c r="AN11" s="28" t="s">
        <v>34</v>
      </c>
      <c r="AO11" s="22"/>
      <c r="AP11" s="22"/>
      <c r="AQ11" s="24"/>
      <c r="BE11" s="232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2"/>
      <c r="BS12" s="17" t="s">
        <v>18</v>
      </c>
    </row>
    <row r="13" spans="2:71" ht="14.25" customHeight="1">
      <c r="B13" s="21"/>
      <c r="C13" s="22"/>
      <c r="D13" s="30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36</v>
      </c>
      <c r="AO13" s="22"/>
      <c r="AP13" s="22"/>
      <c r="AQ13" s="24"/>
      <c r="BE13" s="232"/>
      <c r="BS13" s="17" t="s">
        <v>18</v>
      </c>
    </row>
    <row r="14" spans="2:71" ht="15">
      <c r="B14" s="21"/>
      <c r="C14" s="22"/>
      <c r="D14" s="22"/>
      <c r="E14" s="137" t="s">
        <v>36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30" t="s">
        <v>33</v>
      </c>
      <c r="AL14" s="22"/>
      <c r="AM14" s="22"/>
      <c r="AN14" s="32" t="s">
        <v>36</v>
      </c>
      <c r="AO14" s="22"/>
      <c r="AP14" s="22"/>
      <c r="AQ14" s="24"/>
      <c r="BE14" s="232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2"/>
      <c r="BS15" s="17" t="s">
        <v>4</v>
      </c>
    </row>
    <row r="16" spans="2:71" ht="14.25" customHeight="1">
      <c r="B16" s="21"/>
      <c r="C16" s="22"/>
      <c r="D16" s="30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38</v>
      </c>
      <c r="AO16" s="22"/>
      <c r="AP16" s="22"/>
      <c r="AQ16" s="24"/>
      <c r="BE16" s="232"/>
      <c r="BS16" s="17" t="s">
        <v>4</v>
      </c>
    </row>
    <row r="17" spans="2:71" ht="18" customHeight="1">
      <c r="B17" s="21"/>
      <c r="C17" s="22"/>
      <c r="D17" s="22"/>
      <c r="E17" s="28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33</v>
      </c>
      <c r="AL17" s="22"/>
      <c r="AM17" s="22"/>
      <c r="AN17" s="28" t="s">
        <v>40</v>
      </c>
      <c r="AO17" s="22"/>
      <c r="AP17" s="22"/>
      <c r="AQ17" s="24"/>
      <c r="BE17" s="232"/>
      <c r="BS17" s="17" t="s">
        <v>41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2"/>
      <c r="BS18" s="17" t="s">
        <v>6</v>
      </c>
    </row>
    <row r="19" spans="2:71" ht="14.25" customHeight="1">
      <c r="B19" s="21"/>
      <c r="C19" s="22"/>
      <c r="D19" s="30" t="s">
        <v>42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2"/>
      <c r="BS19" s="17" t="s">
        <v>6</v>
      </c>
    </row>
    <row r="20" spans="2:71" ht="22.5" customHeight="1">
      <c r="B20" s="21"/>
      <c r="C20" s="22"/>
      <c r="D20" s="22"/>
      <c r="E20" s="138" t="s">
        <v>20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22"/>
      <c r="AP20" s="22"/>
      <c r="AQ20" s="24"/>
      <c r="BE20" s="232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2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2"/>
    </row>
    <row r="23" spans="2:57" s="1" customFormat="1" ht="25.5" customHeight="1">
      <c r="B23" s="34"/>
      <c r="C23" s="35"/>
      <c r="D23" s="36" t="s">
        <v>43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5">
        <f>ROUND(AG51,2)</f>
        <v>0</v>
      </c>
      <c r="AL23" s="236"/>
      <c r="AM23" s="236"/>
      <c r="AN23" s="236"/>
      <c r="AO23" s="236"/>
      <c r="AP23" s="35"/>
      <c r="AQ23" s="38"/>
      <c r="BE23" s="233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3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7" t="s">
        <v>44</v>
      </c>
      <c r="M25" s="238"/>
      <c r="N25" s="238"/>
      <c r="O25" s="238"/>
      <c r="P25" s="35"/>
      <c r="Q25" s="35"/>
      <c r="R25" s="35"/>
      <c r="S25" s="35"/>
      <c r="T25" s="35"/>
      <c r="U25" s="35"/>
      <c r="V25" s="35"/>
      <c r="W25" s="237" t="s">
        <v>45</v>
      </c>
      <c r="X25" s="238"/>
      <c r="Y25" s="238"/>
      <c r="Z25" s="238"/>
      <c r="AA25" s="238"/>
      <c r="AB25" s="238"/>
      <c r="AC25" s="238"/>
      <c r="AD25" s="238"/>
      <c r="AE25" s="238"/>
      <c r="AF25" s="35"/>
      <c r="AG25" s="35"/>
      <c r="AH25" s="35"/>
      <c r="AI25" s="35"/>
      <c r="AJ25" s="35"/>
      <c r="AK25" s="237" t="s">
        <v>46</v>
      </c>
      <c r="AL25" s="238"/>
      <c r="AM25" s="238"/>
      <c r="AN25" s="238"/>
      <c r="AO25" s="238"/>
      <c r="AP25" s="35"/>
      <c r="AQ25" s="38"/>
      <c r="BE25" s="233"/>
    </row>
    <row r="26" spans="2:57" s="2" customFormat="1" ht="14.25" customHeight="1">
      <c r="B26" s="40"/>
      <c r="C26" s="41"/>
      <c r="D26" s="42" t="s">
        <v>47</v>
      </c>
      <c r="E26" s="41"/>
      <c r="F26" s="42" t="s">
        <v>48</v>
      </c>
      <c r="G26" s="41"/>
      <c r="H26" s="41"/>
      <c r="I26" s="41"/>
      <c r="J26" s="41"/>
      <c r="K26" s="41"/>
      <c r="L26" s="239">
        <v>0.21</v>
      </c>
      <c r="M26" s="240"/>
      <c r="N26" s="240"/>
      <c r="O26" s="240"/>
      <c r="P26" s="41"/>
      <c r="Q26" s="41"/>
      <c r="R26" s="41"/>
      <c r="S26" s="41"/>
      <c r="T26" s="41"/>
      <c r="U26" s="41"/>
      <c r="V26" s="41"/>
      <c r="W26" s="241">
        <f>ROUND(AZ51,2)</f>
        <v>0</v>
      </c>
      <c r="X26" s="240"/>
      <c r="Y26" s="240"/>
      <c r="Z26" s="240"/>
      <c r="AA26" s="240"/>
      <c r="AB26" s="240"/>
      <c r="AC26" s="240"/>
      <c r="AD26" s="240"/>
      <c r="AE26" s="240"/>
      <c r="AF26" s="41"/>
      <c r="AG26" s="41"/>
      <c r="AH26" s="41"/>
      <c r="AI26" s="41"/>
      <c r="AJ26" s="41"/>
      <c r="AK26" s="241">
        <f>ROUND(AV51,2)</f>
        <v>0</v>
      </c>
      <c r="AL26" s="240"/>
      <c r="AM26" s="240"/>
      <c r="AN26" s="240"/>
      <c r="AO26" s="240"/>
      <c r="AP26" s="41"/>
      <c r="AQ26" s="43"/>
      <c r="BE26" s="234"/>
    </row>
    <row r="27" spans="2:57" s="2" customFormat="1" ht="14.25" customHeight="1">
      <c r="B27" s="40"/>
      <c r="C27" s="41"/>
      <c r="D27" s="41"/>
      <c r="E27" s="41"/>
      <c r="F27" s="42" t="s">
        <v>49</v>
      </c>
      <c r="G27" s="41"/>
      <c r="H27" s="41"/>
      <c r="I27" s="41"/>
      <c r="J27" s="41"/>
      <c r="K27" s="41"/>
      <c r="L27" s="239">
        <v>0.15</v>
      </c>
      <c r="M27" s="240"/>
      <c r="N27" s="240"/>
      <c r="O27" s="240"/>
      <c r="P27" s="41"/>
      <c r="Q27" s="41"/>
      <c r="R27" s="41"/>
      <c r="S27" s="41"/>
      <c r="T27" s="41"/>
      <c r="U27" s="41"/>
      <c r="V27" s="41"/>
      <c r="W27" s="241">
        <f>ROUND(BA51,2)</f>
        <v>0</v>
      </c>
      <c r="X27" s="240"/>
      <c r="Y27" s="240"/>
      <c r="Z27" s="240"/>
      <c r="AA27" s="240"/>
      <c r="AB27" s="240"/>
      <c r="AC27" s="240"/>
      <c r="AD27" s="240"/>
      <c r="AE27" s="240"/>
      <c r="AF27" s="41"/>
      <c r="AG27" s="41"/>
      <c r="AH27" s="41"/>
      <c r="AI27" s="41"/>
      <c r="AJ27" s="41"/>
      <c r="AK27" s="241">
        <f>ROUND(AW51,2)</f>
        <v>0</v>
      </c>
      <c r="AL27" s="240"/>
      <c r="AM27" s="240"/>
      <c r="AN27" s="240"/>
      <c r="AO27" s="240"/>
      <c r="AP27" s="41"/>
      <c r="AQ27" s="43"/>
      <c r="BE27" s="234"/>
    </row>
    <row r="28" spans="2:57" s="2" customFormat="1" ht="14.25" customHeight="1" hidden="1">
      <c r="B28" s="40"/>
      <c r="C28" s="41"/>
      <c r="D28" s="41"/>
      <c r="E28" s="41"/>
      <c r="F28" s="42" t="s">
        <v>50</v>
      </c>
      <c r="G28" s="41"/>
      <c r="H28" s="41"/>
      <c r="I28" s="41"/>
      <c r="J28" s="41"/>
      <c r="K28" s="41"/>
      <c r="L28" s="239">
        <v>0.21</v>
      </c>
      <c r="M28" s="240"/>
      <c r="N28" s="240"/>
      <c r="O28" s="240"/>
      <c r="P28" s="41"/>
      <c r="Q28" s="41"/>
      <c r="R28" s="41"/>
      <c r="S28" s="41"/>
      <c r="T28" s="41"/>
      <c r="U28" s="41"/>
      <c r="V28" s="41"/>
      <c r="W28" s="241">
        <f>ROUND(BB51,2)</f>
        <v>0</v>
      </c>
      <c r="X28" s="240"/>
      <c r="Y28" s="240"/>
      <c r="Z28" s="240"/>
      <c r="AA28" s="240"/>
      <c r="AB28" s="240"/>
      <c r="AC28" s="240"/>
      <c r="AD28" s="240"/>
      <c r="AE28" s="240"/>
      <c r="AF28" s="41"/>
      <c r="AG28" s="41"/>
      <c r="AH28" s="41"/>
      <c r="AI28" s="41"/>
      <c r="AJ28" s="41"/>
      <c r="AK28" s="241">
        <v>0</v>
      </c>
      <c r="AL28" s="240"/>
      <c r="AM28" s="240"/>
      <c r="AN28" s="240"/>
      <c r="AO28" s="240"/>
      <c r="AP28" s="41"/>
      <c r="AQ28" s="43"/>
      <c r="BE28" s="234"/>
    </row>
    <row r="29" spans="2:57" s="2" customFormat="1" ht="14.25" customHeight="1" hidden="1">
      <c r="B29" s="40"/>
      <c r="C29" s="41"/>
      <c r="D29" s="41"/>
      <c r="E29" s="41"/>
      <c r="F29" s="42" t="s">
        <v>51</v>
      </c>
      <c r="G29" s="41"/>
      <c r="H29" s="41"/>
      <c r="I29" s="41"/>
      <c r="J29" s="41"/>
      <c r="K29" s="41"/>
      <c r="L29" s="239">
        <v>0.15</v>
      </c>
      <c r="M29" s="240"/>
      <c r="N29" s="240"/>
      <c r="O29" s="240"/>
      <c r="P29" s="41"/>
      <c r="Q29" s="41"/>
      <c r="R29" s="41"/>
      <c r="S29" s="41"/>
      <c r="T29" s="41"/>
      <c r="U29" s="41"/>
      <c r="V29" s="41"/>
      <c r="W29" s="241">
        <f>ROUND(BC51,2)</f>
        <v>0</v>
      </c>
      <c r="X29" s="240"/>
      <c r="Y29" s="240"/>
      <c r="Z29" s="240"/>
      <c r="AA29" s="240"/>
      <c r="AB29" s="240"/>
      <c r="AC29" s="240"/>
      <c r="AD29" s="240"/>
      <c r="AE29" s="240"/>
      <c r="AF29" s="41"/>
      <c r="AG29" s="41"/>
      <c r="AH29" s="41"/>
      <c r="AI29" s="41"/>
      <c r="AJ29" s="41"/>
      <c r="AK29" s="241">
        <v>0</v>
      </c>
      <c r="AL29" s="240"/>
      <c r="AM29" s="240"/>
      <c r="AN29" s="240"/>
      <c r="AO29" s="240"/>
      <c r="AP29" s="41"/>
      <c r="AQ29" s="43"/>
      <c r="BE29" s="234"/>
    </row>
    <row r="30" spans="2:57" s="2" customFormat="1" ht="14.25" customHeight="1" hidden="1">
      <c r="B30" s="40"/>
      <c r="C30" s="41"/>
      <c r="D30" s="41"/>
      <c r="E30" s="41"/>
      <c r="F30" s="42" t="s">
        <v>52</v>
      </c>
      <c r="G30" s="41"/>
      <c r="H30" s="41"/>
      <c r="I30" s="41"/>
      <c r="J30" s="41"/>
      <c r="K30" s="41"/>
      <c r="L30" s="239">
        <v>0</v>
      </c>
      <c r="M30" s="240"/>
      <c r="N30" s="240"/>
      <c r="O30" s="240"/>
      <c r="P30" s="41"/>
      <c r="Q30" s="41"/>
      <c r="R30" s="41"/>
      <c r="S30" s="41"/>
      <c r="T30" s="41"/>
      <c r="U30" s="41"/>
      <c r="V30" s="41"/>
      <c r="W30" s="241">
        <f>ROUND(BD51,2)</f>
        <v>0</v>
      </c>
      <c r="X30" s="240"/>
      <c r="Y30" s="240"/>
      <c r="Z30" s="240"/>
      <c r="AA30" s="240"/>
      <c r="AB30" s="240"/>
      <c r="AC30" s="240"/>
      <c r="AD30" s="240"/>
      <c r="AE30" s="240"/>
      <c r="AF30" s="41"/>
      <c r="AG30" s="41"/>
      <c r="AH30" s="41"/>
      <c r="AI30" s="41"/>
      <c r="AJ30" s="41"/>
      <c r="AK30" s="241">
        <v>0</v>
      </c>
      <c r="AL30" s="240"/>
      <c r="AM30" s="240"/>
      <c r="AN30" s="240"/>
      <c r="AO30" s="240"/>
      <c r="AP30" s="41"/>
      <c r="AQ30" s="43"/>
      <c r="BE30" s="234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3"/>
    </row>
    <row r="32" spans="2:57" s="1" customFormat="1" ht="25.5" customHeight="1">
      <c r="B32" s="34"/>
      <c r="C32" s="44"/>
      <c r="D32" s="45" t="s">
        <v>53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54</v>
      </c>
      <c r="U32" s="46"/>
      <c r="V32" s="46"/>
      <c r="W32" s="46"/>
      <c r="X32" s="242" t="s">
        <v>55</v>
      </c>
      <c r="Y32" s="243"/>
      <c r="Z32" s="243"/>
      <c r="AA32" s="243"/>
      <c r="AB32" s="243"/>
      <c r="AC32" s="46"/>
      <c r="AD32" s="46"/>
      <c r="AE32" s="46"/>
      <c r="AF32" s="46"/>
      <c r="AG32" s="46"/>
      <c r="AH32" s="46"/>
      <c r="AI32" s="46"/>
      <c r="AJ32" s="46"/>
      <c r="AK32" s="244">
        <f>SUM(AK23:AK30)</f>
        <v>0</v>
      </c>
      <c r="AL32" s="243"/>
      <c r="AM32" s="243"/>
      <c r="AN32" s="243"/>
      <c r="AO32" s="245"/>
      <c r="AP32" s="44"/>
      <c r="AQ32" s="49"/>
      <c r="BE32" s="233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4"/>
    </row>
    <row r="39" spans="2:44" s="1" customFormat="1" ht="36.75" customHeight="1">
      <c r="B39" s="34"/>
      <c r="C39" s="55" t="s">
        <v>56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6"/>
      <c r="C41" s="57" t="s">
        <v>13</v>
      </c>
      <c r="L41" s="3" t="str">
        <f>K5</f>
        <v>17063</v>
      </c>
      <c r="AR41" s="56"/>
    </row>
    <row r="42" spans="2:44" s="4" customFormat="1" ht="36.75" customHeight="1">
      <c r="B42" s="58"/>
      <c r="C42" s="59" t="s">
        <v>16</v>
      </c>
      <c r="L42" s="246" t="str">
        <f>K6</f>
        <v>17063 - kompostárna Turnov, rozšíření plochy</v>
      </c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R42" s="58"/>
    </row>
    <row r="43" spans="2:44" s="1" customFormat="1" ht="6.75" customHeight="1">
      <c r="B43" s="34"/>
      <c r="AR43" s="34"/>
    </row>
    <row r="44" spans="2:44" s="1" customFormat="1" ht="15">
      <c r="B44" s="34"/>
      <c r="C44" s="57" t="s">
        <v>23</v>
      </c>
      <c r="L44" s="60" t="str">
        <f>IF(K8="","",K8)</f>
        <v>Turnov</v>
      </c>
      <c r="AI44" s="57" t="s">
        <v>25</v>
      </c>
      <c r="AM44" s="248" t="str">
        <f>IF(AN8="","",AN8)</f>
        <v>11.9.2017</v>
      </c>
      <c r="AN44" s="233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7" t="s">
        <v>29</v>
      </c>
      <c r="L46" s="3" t="str">
        <f>IF(E11="","",E11)</f>
        <v>Město Turnov</v>
      </c>
      <c r="AI46" s="57" t="s">
        <v>37</v>
      </c>
      <c r="AM46" s="249" t="str">
        <f>IF(E17="","",E17)</f>
        <v>Profes projekt, spol. s r.o.</v>
      </c>
      <c r="AN46" s="233"/>
      <c r="AO46" s="233"/>
      <c r="AP46" s="233"/>
      <c r="AR46" s="34"/>
      <c r="AS46" s="250" t="s">
        <v>57</v>
      </c>
      <c r="AT46" s="251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4"/>
      <c r="C47" s="57" t="s">
        <v>35</v>
      </c>
      <c r="L47" s="3">
        <f>IF(E14="Vyplň údaj","",E14)</f>
      </c>
      <c r="AR47" s="34"/>
      <c r="AS47" s="252"/>
      <c r="AT47" s="238"/>
      <c r="AU47" s="35"/>
      <c r="AV47" s="35"/>
      <c r="AW47" s="35"/>
      <c r="AX47" s="35"/>
      <c r="AY47" s="35"/>
      <c r="AZ47" s="35"/>
      <c r="BA47" s="35"/>
      <c r="BB47" s="35"/>
      <c r="BC47" s="35"/>
      <c r="BD47" s="65"/>
    </row>
    <row r="48" spans="2:56" s="1" customFormat="1" ht="10.5" customHeight="1">
      <c r="B48" s="34"/>
      <c r="AR48" s="34"/>
      <c r="AS48" s="252"/>
      <c r="AT48" s="238"/>
      <c r="AU48" s="35"/>
      <c r="AV48" s="35"/>
      <c r="AW48" s="35"/>
      <c r="AX48" s="35"/>
      <c r="AY48" s="35"/>
      <c r="AZ48" s="35"/>
      <c r="BA48" s="35"/>
      <c r="BB48" s="35"/>
      <c r="BC48" s="35"/>
      <c r="BD48" s="65"/>
    </row>
    <row r="49" spans="2:56" s="1" customFormat="1" ht="29.25" customHeight="1">
      <c r="B49" s="34"/>
      <c r="C49" s="253" t="s">
        <v>58</v>
      </c>
      <c r="D49" s="243"/>
      <c r="E49" s="243"/>
      <c r="F49" s="243"/>
      <c r="G49" s="243"/>
      <c r="H49" s="46"/>
      <c r="I49" s="254" t="s">
        <v>59</v>
      </c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55" t="s">
        <v>60</v>
      </c>
      <c r="AH49" s="243"/>
      <c r="AI49" s="243"/>
      <c r="AJ49" s="243"/>
      <c r="AK49" s="243"/>
      <c r="AL49" s="243"/>
      <c r="AM49" s="243"/>
      <c r="AN49" s="254" t="s">
        <v>61</v>
      </c>
      <c r="AO49" s="243"/>
      <c r="AP49" s="243"/>
      <c r="AQ49" s="66" t="s">
        <v>62</v>
      </c>
      <c r="AR49" s="34"/>
      <c r="AS49" s="67" t="s">
        <v>63</v>
      </c>
      <c r="AT49" s="68" t="s">
        <v>64</v>
      </c>
      <c r="AU49" s="68" t="s">
        <v>65</v>
      </c>
      <c r="AV49" s="68" t="s">
        <v>66</v>
      </c>
      <c r="AW49" s="68" t="s">
        <v>67</v>
      </c>
      <c r="AX49" s="68" t="s">
        <v>68</v>
      </c>
      <c r="AY49" s="68" t="s">
        <v>69</v>
      </c>
      <c r="AZ49" s="68" t="s">
        <v>70</v>
      </c>
      <c r="BA49" s="68" t="s">
        <v>71</v>
      </c>
      <c r="BB49" s="68" t="s">
        <v>72</v>
      </c>
      <c r="BC49" s="68" t="s">
        <v>73</v>
      </c>
      <c r="BD49" s="69" t="s">
        <v>74</v>
      </c>
    </row>
    <row r="50" spans="2:56" s="1" customFormat="1" ht="10.5" customHeight="1">
      <c r="B50" s="34"/>
      <c r="AR50" s="34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75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9">
        <f>ROUND(SUM(AG52:AG53),2)</f>
        <v>0</v>
      </c>
      <c r="AH51" s="259"/>
      <c r="AI51" s="259"/>
      <c r="AJ51" s="259"/>
      <c r="AK51" s="259"/>
      <c r="AL51" s="259"/>
      <c r="AM51" s="259"/>
      <c r="AN51" s="260">
        <f>SUM(AG51,AT51)</f>
        <v>0</v>
      </c>
      <c r="AO51" s="260"/>
      <c r="AP51" s="260"/>
      <c r="AQ51" s="73" t="s">
        <v>20</v>
      </c>
      <c r="AR51" s="58"/>
      <c r="AS51" s="74">
        <f>ROUND(SUM(AS52:AS53),2)</f>
        <v>0</v>
      </c>
      <c r="AT51" s="75">
        <f>ROUND(SUM(AV51:AW51),2)</f>
        <v>0</v>
      </c>
      <c r="AU51" s="76">
        <f>ROUND(SUM(AU52:AU53),5)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9" t="s">
        <v>76</v>
      </c>
      <c r="BT51" s="59" t="s">
        <v>77</v>
      </c>
      <c r="BU51" s="78" t="s">
        <v>78</v>
      </c>
      <c r="BV51" s="59" t="s">
        <v>79</v>
      </c>
      <c r="BW51" s="59" t="s">
        <v>5</v>
      </c>
      <c r="BX51" s="59" t="s">
        <v>80</v>
      </c>
      <c r="CL51" s="59" t="s">
        <v>20</v>
      </c>
    </row>
    <row r="52" spans="1:91" s="5" customFormat="1" ht="27" customHeight="1">
      <c r="A52" s="266" t="s">
        <v>388</v>
      </c>
      <c r="B52" s="79"/>
      <c r="C52" s="80"/>
      <c r="D52" s="258" t="s">
        <v>81</v>
      </c>
      <c r="E52" s="257"/>
      <c r="F52" s="257"/>
      <c r="G52" s="257"/>
      <c r="H52" s="257"/>
      <c r="I52" s="81"/>
      <c r="J52" s="258" t="s">
        <v>82</v>
      </c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6">
        <f>'17063-SO-02 - 17063-SO-02...'!J27</f>
        <v>0</v>
      </c>
      <c r="AH52" s="257"/>
      <c r="AI52" s="257"/>
      <c r="AJ52" s="257"/>
      <c r="AK52" s="257"/>
      <c r="AL52" s="257"/>
      <c r="AM52" s="257"/>
      <c r="AN52" s="256">
        <f>SUM(AG52,AT52)</f>
        <v>0</v>
      </c>
      <c r="AO52" s="257"/>
      <c r="AP52" s="257"/>
      <c r="AQ52" s="82" t="s">
        <v>83</v>
      </c>
      <c r="AR52" s="79"/>
      <c r="AS52" s="83">
        <v>0</v>
      </c>
      <c r="AT52" s="84">
        <f>ROUND(SUM(AV52:AW52),2)</f>
        <v>0</v>
      </c>
      <c r="AU52" s="85">
        <f>'17063-SO-02 - 17063-SO-02...'!P88</f>
        <v>0</v>
      </c>
      <c r="AV52" s="84">
        <f>'17063-SO-02 - 17063-SO-02...'!J30</f>
        <v>0</v>
      </c>
      <c r="AW52" s="84">
        <f>'17063-SO-02 - 17063-SO-02...'!J31</f>
        <v>0</v>
      </c>
      <c r="AX52" s="84">
        <f>'17063-SO-02 - 17063-SO-02...'!J32</f>
        <v>0</v>
      </c>
      <c r="AY52" s="84">
        <f>'17063-SO-02 - 17063-SO-02...'!J33</f>
        <v>0</v>
      </c>
      <c r="AZ52" s="84">
        <f>'17063-SO-02 - 17063-SO-02...'!F30</f>
        <v>0</v>
      </c>
      <c r="BA52" s="84">
        <f>'17063-SO-02 - 17063-SO-02...'!F31</f>
        <v>0</v>
      </c>
      <c r="BB52" s="84">
        <f>'17063-SO-02 - 17063-SO-02...'!F32</f>
        <v>0</v>
      </c>
      <c r="BC52" s="84">
        <f>'17063-SO-02 - 17063-SO-02...'!F33</f>
        <v>0</v>
      </c>
      <c r="BD52" s="86">
        <f>'17063-SO-02 - 17063-SO-02...'!F34</f>
        <v>0</v>
      </c>
      <c r="BT52" s="87" t="s">
        <v>22</v>
      </c>
      <c r="BV52" s="87" t="s">
        <v>79</v>
      </c>
      <c r="BW52" s="87" t="s">
        <v>84</v>
      </c>
      <c r="BX52" s="87" t="s">
        <v>5</v>
      </c>
      <c r="CL52" s="87" t="s">
        <v>20</v>
      </c>
      <c r="CM52" s="87" t="s">
        <v>85</v>
      </c>
    </row>
    <row r="53" spans="1:91" s="5" customFormat="1" ht="27" customHeight="1">
      <c r="A53" s="266" t="s">
        <v>388</v>
      </c>
      <c r="B53" s="79"/>
      <c r="C53" s="80"/>
      <c r="D53" s="258" t="s">
        <v>86</v>
      </c>
      <c r="E53" s="257"/>
      <c r="F53" s="257"/>
      <c r="G53" s="257"/>
      <c r="H53" s="257"/>
      <c r="I53" s="81"/>
      <c r="J53" s="258" t="s">
        <v>87</v>
      </c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6">
        <f>'17063-SO-11 - 17063-SO-11...'!J27</f>
        <v>0</v>
      </c>
      <c r="AH53" s="257"/>
      <c r="AI53" s="257"/>
      <c r="AJ53" s="257"/>
      <c r="AK53" s="257"/>
      <c r="AL53" s="257"/>
      <c r="AM53" s="257"/>
      <c r="AN53" s="256">
        <f>SUM(AG53,AT53)</f>
        <v>0</v>
      </c>
      <c r="AO53" s="257"/>
      <c r="AP53" s="257"/>
      <c r="AQ53" s="82" t="s">
        <v>83</v>
      </c>
      <c r="AR53" s="79"/>
      <c r="AS53" s="88">
        <v>0</v>
      </c>
      <c r="AT53" s="89">
        <f>ROUND(SUM(AV53:AW53),2)</f>
        <v>0</v>
      </c>
      <c r="AU53" s="90">
        <f>'17063-SO-11 - 17063-SO-11...'!P81</f>
        <v>0</v>
      </c>
      <c r="AV53" s="89">
        <f>'17063-SO-11 - 17063-SO-11...'!J30</f>
        <v>0</v>
      </c>
      <c r="AW53" s="89">
        <f>'17063-SO-11 - 17063-SO-11...'!J31</f>
        <v>0</v>
      </c>
      <c r="AX53" s="89">
        <f>'17063-SO-11 - 17063-SO-11...'!J32</f>
        <v>0</v>
      </c>
      <c r="AY53" s="89">
        <f>'17063-SO-11 - 17063-SO-11...'!J33</f>
        <v>0</v>
      </c>
      <c r="AZ53" s="89">
        <f>'17063-SO-11 - 17063-SO-11...'!F30</f>
        <v>0</v>
      </c>
      <c r="BA53" s="89">
        <f>'17063-SO-11 - 17063-SO-11...'!F31</f>
        <v>0</v>
      </c>
      <c r="BB53" s="89">
        <f>'17063-SO-11 - 17063-SO-11...'!F32</f>
        <v>0</v>
      </c>
      <c r="BC53" s="89">
        <f>'17063-SO-11 - 17063-SO-11...'!F33</f>
        <v>0</v>
      </c>
      <c r="BD53" s="91">
        <f>'17063-SO-11 - 17063-SO-11...'!F34</f>
        <v>0</v>
      </c>
      <c r="BT53" s="87" t="s">
        <v>22</v>
      </c>
      <c r="BV53" s="87" t="s">
        <v>79</v>
      </c>
      <c r="BW53" s="87" t="s">
        <v>88</v>
      </c>
      <c r="BX53" s="87" t="s">
        <v>5</v>
      </c>
      <c r="CL53" s="87" t="s">
        <v>20</v>
      </c>
      <c r="CM53" s="87" t="s">
        <v>85</v>
      </c>
    </row>
    <row r="54" spans="2:44" s="1" customFormat="1" ht="30" customHeight="1">
      <c r="B54" s="34"/>
      <c r="AR54" s="34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4"/>
    </row>
  </sheetData>
  <sheetProtection password="CC35" sheet="1" objects="1" scenarios="1" formatColumns="0" formatRows="0" sort="0" autoFilter="0"/>
  <mergeCells count="45">
    <mergeCell ref="AG51:AM51"/>
    <mergeCell ref="AN51:AP51"/>
    <mergeCell ref="AR2:BE2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7063-SO-02 - 17063-SO-02...'!C2" tooltip="17063-SO-02 - 17063-SO-02..." display="/"/>
    <hyperlink ref="A53" location="'17063-SO-11 - 17063-SO-11...'!C2" tooltip="17063-SO-11 - 17063-SO-11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8"/>
      <c r="C1" s="268"/>
      <c r="D1" s="267" t="s">
        <v>1</v>
      </c>
      <c r="E1" s="268"/>
      <c r="F1" s="269" t="s">
        <v>389</v>
      </c>
      <c r="G1" s="274" t="s">
        <v>390</v>
      </c>
      <c r="H1" s="274"/>
      <c r="I1" s="275"/>
      <c r="J1" s="269" t="s">
        <v>391</v>
      </c>
      <c r="K1" s="267" t="s">
        <v>89</v>
      </c>
      <c r="L1" s="269" t="s">
        <v>392</v>
      </c>
      <c r="M1" s="269"/>
      <c r="N1" s="269"/>
      <c r="O1" s="269"/>
      <c r="P1" s="269"/>
      <c r="Q1" s="269"/>
      <c r="R1" s="269"/>
      <c r="S1" s="269"/>
      <c r="T1" s="269"/>
      <c r="U1" s="265"/>
      <c r="V1" s="26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85</v>
      </c>
    </row>
    <row r="4" spans="2:46" ht="36.75" customHeight="1">
      <c r="B4" s="21"/>
      <c r="C4" s="22"/>
      <c r="D4" s="23" t="s">
        <v>90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1" t="str">
        <f>'Rekapitulace stavby'!K6</f>
        <v>17063 - kompostárna Turnov, rozšíření plochy</v>
      </c>
      <c r="F7" s="135"/>
      <c r="G7" s="135"/>
      <c r="H7" s="135"/>
      <c r="I7" s="94"/>
      <c r="J7" s="22"/>
      <c r="K7" s="24"/>
    </row>
    <row r="8" spans="2:11" s="1" customFormat="1" ht="15">
      <c r="B8" s="34"/>
      <c r="C8" s="35"/>
      <c r="D8" s="30" t="s">
        <v>91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2" t="s">
        <v>92</v>
      </c>
      <c r="F9" s="238"/>
      <c r="G9" s="238"/>
      <c r="H9" s="238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11.9.2017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31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96" t="s">
        <v>33</v>
      </c>
      <c r="J15" s="28" t="s">
        <v>34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35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37</v>
      </c>
      <c r="E20" s="35"/>
      <c r="F20" s="35"/>
      <c r="G20" s="35"/>
      <c r="H20" s="35"/>
      <c r="I20" s="96" t="s">
        <v>30</v>
      </c>
      <c r="J20" s="28" t="s">
        <v>38</v>
      </c>
      <c r="K20" s="38"/>
    </row>
    <row r="21" spans="2:11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96" t="s">
        <v>33</v>
      </c>
      <c r="J21" s="28" t="s">
        <v>40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42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138" t="s">
        <v>20</v>
      </c>
      <c r="F24" s="263"/>
      <c r="G24" s="263"/>
      <c r="H24" s="2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43</v>
      </c>
      <c r="E27" s="35"/>
      <c r="F27" s="35"/>
      <c r="G27" s="35"/>
      <c r="H27" s="35"/>
      <c r="I27" s="95"/>
      <c r="J27" s="105">
        <f>ROUND(J88,2)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45</v>
      </c>
      <c r="G29" s="35"/>
      <c r="H29" s="35"/>
      <c r="I29" s="106" t="s">
        <v>44</v>
      </c>
      <c r="J29" s="39" t="s">
        <v>46</v>
      </c>
      <c r="K29" s="38"/>
    </row>
    <row r="30" spans="2:11" s="1" customFormat="1" ht="14.25" customHeight="1">
      <c r="B30" s="34"/>
      <c r="C30" s="35"/>
      <c r="D30" s="42" t="s">
        <v>47</v>
      </c>
      <c r="E30" s="42" t="s">
        <v>48</v>
      </c>
      <c r="F30" s="107">
        <f>ROUND(SUM(BE88:BE206),2)</f>
        <v>0</v>
      </c>
      <c r="G30" s="35"/>
      <c r="H30" s="35"/>
      <c r="I30" s="108">
        <v>0.21</v>
      </c>
      <c r="J30" s="107">
        <f>ROUND(ROUND((SUM(BE88:BE206)),2)*I30,2)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49</v>
      </c>
      <c r="F31" s="107">
        <f>ROUND(SUM(BF88:BF206),2)</f>
        <v>0</v>
      </c>
      <c r="G31" s="35"/>
      <c r="H31" s="35"/>
      <c r="I31" s="108">
        <v>0.15</v>
      </c>
      <c r="J31" s="107">
        <f>ROUND(ROUND((SUM(BF88:BF206)),2)*I31,2)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50</v>
      </c>
      <c r="F32" s="107">
        <f>ROUND(SUM(BG88:BG206),2)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51</v>
      </c>
      <c r="F33" s="107">
        <f>ROUND(SUM(BH88:BH206),2)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52</v>
      </c>
      <c r="F34" s="107">
        <f>ROUND(SUM(BI88:BI206),2)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53</v>
      </c>
      <c r="E36" s="46"/>
      <c r="F36" s="46"/>
      <c r="G36" s="109" t="s">
        <v>54</v>
      </c>
      <c r="H36" s="47" t="s">
        <v>55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1" t="str">
        <f>E7</f>
        <v>17063 - kompostárna Turnov, rozšíření plochy</v>
      </c>
      <c r="F45" s="238"/>
      <c r="G45" s="238"/>
      <c r="H45" s="238"/>
      <c r="I45" s="95"/>
      <c r="J45" s="35"/>
      <c r="K45" s="38"/>
    </row>
    <row r="46" spans="2:11" s="1" customFormat="1" ht="14.25" customHeight="1">
      <c r="B46" s="34"/>
      <c r="C46" s="30" t="s">
        <v>91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2" t="str">
        <f>E9</f>
        <v>17063-SO-02 - 17063-SO-02 - Zpevněné plochy, venkovní úpravy</v>
      </c>
      <c r="F47" s="238"/>
      <c r="G47" s="238"/>
      <c r="H47" s="238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Turnov</v>
      </c>
      <c r="G49" s="35"/>
      <c r="H49" s="35"/>
      <c r="I49" s="96" t="s">
        <v>25</v>
      </c>
      <c r="J49" s="97" t="str">
        <f>IF(J12="","",J12)</f>
        <v>11.9.2017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Turnov</v>
      </c>
      <c r="G51" s="35"/>
      <c r="H51" s="35"/>
      <c r="I51" s="96" t="s">
        <v>37</v>
      </c>
      <c r="J51" s="28" t="str">
        <f>E21</f>
        <v>Profes projekt, spol. s r.o.</v>
      </c>
      <c r="K51" s="38"/>
    </row>
    <row r="52" spans="2:11" s="1" customFormat="1" ht="14.25" customHeight="1">
      <c r="B52" s="34"/>
      <c r="C52" s="30" t="s">
        <v>35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94</v>
      </c>
      <c r="D54" s="44"/>
      <c r="E54" s="44"/>
      <c r="F54" s="44"/>
      <c r="G54" s="44"/>
      <c r="H54" s="44"/>
      <c r="I54" s="116"/>
      <c r="J54" s="117" t="s">
        <v>95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96</v>
      </c>
      <c r="D56" s="35"/>
      <c r="E56" s="35"/>
      <c r="F56" s="35"/>
      <c r="G56" s="35"/>
      <c r="H56" s="35"/>
      <c r="I56" s="95"/>
      <c r="J56" s="105">
        <f>J88</f>
        <v>0</v>
      </c>
      <c r="K56" s="38"/>
      <c r="AU56" s="17" t="s">
        <v>97</v>
      </c>
    </row>
    <row r="57" spans="2:11" s="7" customFormat="1" ht="24.75" customHeight="1">
      <c r="B57" s="119"/>
      <c r="C57" s="120"/>
      <c r="D57" s="121" t="s">
        <v>98</v>
      </c>
      <c r="E57" s="122"/>
      <c r="F57" s="122"/>
      <c r="G57" s="122"/>
      <c r="H57" s="122"/>
      <c r="I57" s="123"/>
      <c r="J57" s="124">
        <f>J89</f>
        <v>0</v>
      </c>
      <c r="K57" s="125"/>
    </row>
    <row r="58" spans="2:11" s="8" customFormat="1" ht="19.5" customHeight="1">
      <c r="B58" s="126"/>
      <c r="C58" s="127"/>
      <c r="D58" s="128" t="s">
        <v>99</v>
      </c>
      <c r="E58" s="129"/>
      <c r="F58" s="129"/>
      <c r="G58" s="129"/>
      <c r="H58" s="129"/>
      <c r="I58" s="130"/>
      <c r="J58" s="131">
        <f>J90</f>
        <v>0</v>
      </c>
      <c r="K58" s="132"/>
    </row>
    <row r="59" spans="2:11" s="8" customFormat="1" ht="19.5" customHeight="1">
      <c r="B59" s="126"/>
      <c r="C59" s="127"/>
      <c r="D59" s="128" t="s">
        <v>100</v>
      </c>
      <c r="E59" s="129"/>
      <c r="F59" s="129"/>
      <c r="G59" s="129"/>
      <c r="H59" s="129"/>
      <c r="I59" s="130"/>
      <c r="J59" s="131">
        <f>J153</f>
        <v>0</v>
      </c>
      <c r="K59" s="132"/>
    </row>
    <row r="60" spans="2:11" s="8" customFormat="1" ht="19.5" customHeight="1">
      <c r="B60" s="126"/>
      <c r="C60" s="127"/>
      <c r="D60" s="128" t="s">
        <v>101</v>
      </c>
      <c r="E60" s="129"/>
      <c r="F60" s="129"/>
      <c r="G60" s="129"/>
      <c r="H60" s="129"/>
      <c r="I60" s="130"/>
      <c r="J60" s="131">
        <f>J156</f>
        <v>0</v>
      </c>
      <c r="K60" s="132"/>
    </row>
    <row r="61" spans="2:11" s="8" customFormat="1" ht="19.5" customHeight="1">
      <c r="B61" s="126"/>
      <c r="C61" s="127"/>
      <c r="D61" s="128" t="s">
        <v>102</v>
      </c>
      <c r="E61" s="129"/>
      <c r="F61" s="129"/>
      <c r="G61" s="129"/>
      <c r="H61" s="129"/>
      <c r="I61" s="130"/>
      <c r="J61" s="131">
        <f>J164</f>
        <v>0</v>
      </c>
      <c r="K61" s="132"/>
    </row>
    <row r="62" spans="2:11" s="8" customFormat="1" ht="19.5" customHeight="1">
      <c r="B62" s="126"/>
      <c r="C62" s="127"/>
      <c r="D62" s="128" t="s">
        <v>103</v>
      </c>
      <c r="E62" s="129"/>
      <c r="F62" s="129"/>
      <c r="G62" s="129"/>
      <c r="H62" s="129"/>
      <c r="I62" s="130"/>
      <c r="J62" s="131">
        <f>J169</f>
        <v>0</v>
      </c>
      <c r="K62" s="132"/>
    </row>
    <row r="63" spans="2:11" s="8" customFormat="1" ht="19.5" customHeight="1">
      <c r="B63" s="126"/>
      <c r="C63" s="127"/>
      <c r="D63" s="128" t="s">
        <v>104</v>
      </c>
      <c r="E63" s="129"/>
      <c r="F63" s="129"/>
      <c r="G63" s="129"/>
      <c r="H63" s="129"/>
      <c r="I63" s="130"/>
      <c r="J63" s="131">
        <f>J173</f>
        <v>0</v>
      </c>
      <c r="K63" s="132"/>
    </row>
    <row r="64" spans="2:11" s="8" customFormat="1" ht="19.5" customHeight="1">
      <c r="B64" s="126"/>
      <c r="C64" s="127"/>
      <c r="D64" s="128" t="s">
        <v>105</v>
      </c>
      <c r="E64" s="129"/>
      <c r="F64" s="129"/>
      <c r="G64" s="129"/>
      <c r="H64" s="129"/>
      <c r="I64" s="130"/>
      <c r="J64" s="131">
        <f>J190</f>
        <v>0</v>
      </c>
      <c r="K64" s="132"/>
    </row>
    <row r="65" spans="2:11" s="8" customFormat="1" ht="19.5" customHeight="1">
      <c r="B65" s="126"/>
      <c r="C65" s="127"/>
      <c r="D65" s="128" t="s">
        <v>106</v>
      </c>
      <c r="E65" s="129"/>
      <c r="F65" s="129"/>
      <c r="G65" s="129"/>
      <c r="H65" s="129"/>
      <c r="I65" s="130"/>
      <c r="J65" s="131">
        <f>J193</f>
        <v>0</v>
      </c>
      <c r="K65" s="132"/>
    </row>
    <row r="66" spans="2:11" s="7" customFormat="1" ht="24.75" customHeight="1">
      <c r="B66" s="119"/>
      <c r="C66" s="120"/>
      <c r="D66" s="121" t="s">
        <v>107</v>
      </c>
      <c r="E66" s="122"/>
      <c r="F66" s="122"/>
      <c r="G66" s="122"/>
      <c r="H66" s="122"/>
      <c r="I66" s="123"/>
      <c r="J66" s="124">
        <f>J196</f>
        <v>0</v>
      </c>
      <c r="K66" s="125"/>
    </row>
    <row r="67" spans="2:11" s="8" customFormat="1" ht="19.5" customHeight="1">
      <c r="B67" s="126"/>
      <c r="C67" s="127"/>
      <c r="D67" s="128" t="s">
        <v>108</v>
      </c>
      <c r="E67" s="129"/>
      <c r="F67" s="129"/>
      <c r="G67" s="129"/>
      <c r="H67" s="129"/>
      <c r="I67" s="130"/>
      <c r="J67" s="131">
        <f>J199</f>
        <v>0</v>
      </c>
      <c r="K67" s="132"/>
    </row>
    <row r="68" spans="2:11" s="8" customFormat="1" ht="19.5" customHeight="1">
      <c r="B68" s="126"/>
      <c r="C68" s="127"/>
      <c r="D68" s="128" t="s">
        <v>109</v>
      </c>
      <c r="E68" s="129"/>
      <c r="F68" s="129"/>
      <c r="G68" s="129"/>
      <c r="H68" s="129"/>
      <c r="I68" s="130"/>
      <c r="J68" s="131">
        <f>J204</f>
        <v>0</v>
      </c>
      <c r="K68" s="132"/>
    </row>
    <row r="69" spans="2:11" s="1" customFormat="1" ht="21.75" customHeight="1">
      <c r="B69" s="34"/>
      <c r="C69" s="35"/>
      <c r="D69" s="35"/>
      <c r="E69" s="35"/>
      <c r="F69" s="35"/>
      <c r="G69" s="35"/>
      <c r="H69" s="35"/>
      <c r="I69" s="95"/>
      <c r="J69" s="35"/>
      <c r="K69" s="38"/>
    </row>
    <row r="70" spans="2:11" s="1" customFormat="1" ht="6.75" customHeight="1">
      <c r="B70" s="50"/>
      <c r="C70" s="51"/>
      <c r="D70" s="51"/>
      <c r="E70" s="51"/>
      <c r="F70" s="51"/>
      <c r="G70" s="51"/>
      <c r="H70" s="51"/>
      <c r="I70" s="112"/>
      <c r="J70" s="51"/>
      <c r="K70" s="52"/>
    </row>
    <row r="74" spans="2:12" s="1" customFormat="1" ht="6.75" customHeight="1">
      <c r="B74" s="53"/>
      <c r="C74" s="54"/>
      <c r="D74" s="54"/>
      <c r="E74" s="54"/>
      <c r="F74" s="54"/>
      <c r="G74" s="54"/>
      <c r="H74" s="54"/>
      <c r="I74" s="113"/>
      <c r="J74" s="54"/>
      <c r="K74" s="54"/>
      <c r="L74" s="34"/>
    </row>
    <row r="75" spans="2:12" s="1" customFormat="1" ht="36.75" customHeight="1">
      <c r="B75" s="34"/>
      <c r="C75" s="55" t="s">
        <v>110</v>
      </c>
      <c r="I75" s="133"/>
      <c r="L75" s="34"/>
    </row>
    <row r="76" spans="2:12" s="1" customFormat="1" ht="6.75" customHeight="1">
      <c r="B76" s="34"/>
      <c r="I76" s="133"/>
      <c r="L76" s="34"/>
    </row>
    <row r="77" spans="2:12" s="1" customFormat="1" ht="14.25" customHeight="1">
      <c r="B77" s="34"/>
      <c r="C77" s="57" t="s">
        <v>16</v>
      </c>
      <c r="I77" s="133"/>
      <c r="L77" s="34"/>
    </row>
    <row r="78" spans="2:12" s="1" customFormat="1" ht="22.5" customHeight="1">
      <c r="B78" s="34"/>
      <c r="E78" s="264" t="str">
        <f>E7</f>
        <v>17063 - kompostárna Turnov, rozšíření plochy</v>
      </c>
      <c r="F78" s="233"/>
      <c r="G78" s="233"/>
      <c r="H78" s="233"/>
      <c r="I78" s="133"/>
      <c r="L78" s="34"/>
    </row>
    <row r="79" spans="2:12" s="1" customFormat="1" ht="14.25" customHeight="1">
      <c r="B79" s="34"/>
      <c r="C79" s="57" t="s">
        <v>91</v>
      </c>
      <c r="I79" s="133"/>
      <c r="L79" s="34"/>
    </row>
    <row r="80" spans="2:12" s="1" customFormat="1" ht="23.25" customHeight="1">
      <c r="B80" s="34"/>
      <c r="E80" s="246" t="str">
        <f>E9</f>
        <v>17063-SO-02 - 17063-SO-02 - Zpevněné plochy, venkovní úpravy</v>
      </c>
      <c r="F80" s="233"/>
      <c r="G80" s="233"/>
      <c r="H80" s="233"/>
      <c r="I80" s="133"/>
      <c r="L80" s="34"/>
    </row>
    <row r="81" spans="2:12" s="1" customFormat="1" ht="6.75" customHeight="1">
      <c r="B81" s="34"/>
      <c r="I81" s="133"/>
      <c r="L81" s="34"/>
    </row>
    <row r="82" spans="2:12" s="1" customFormat="1" ht="18" customHeight="1">
      <c r="B82" s="34"/>
      <c r="C82" s="57" t="s">
        <v>23</v>
      </c>
      <c r="F82" s="139" t="str">
        <f>F12</f>
        <v>Turnov</v>
      </c>
      <c r="I82" s="140" t="s">
        <v>25</v>
      </c>
      <c r="J82" s="61" t="str">
        <f>IF(J12="","",J12)</f>
        <v>11.9.2017</v>
      </c>
      <c r="L82" s="34"/>
    </row>
    <row r="83" spans="2:12" s="1" customFormat="1" ht="6.75" customHeight="1">
      <c r="B83" s="34"/>
      <c r="I83" s="133"/>
      <c r="L83" s="34"/>
    </row>
    <row r="84" spans="2:12" s="1" customFormat="1" ht="15">
      <c r="B84" s="34"/>
      <c r="C84" s="57" t="s">
        <v>29</v>
      </c>
      <c r="F84" s="139" t="str">
        <f>E15</f>
        <v>Město Turnov</v>
      </c>
      <c r="I84" s="140" t="s">
        <v>37</v>
      </c>
      <c r="J84" s="139" t="str">
        <f>E21</f>
        <v>Profes projekt, spol. s r.o.</v>
      </c>
      <c r="L84" s="34"/>
    </row>
    <row r="85" spans="2:12" s="1" customFormat="1" ht="14.25" customHeight="1">
      <c r="B85" s="34"/>
      <c r="C85" s="57" t="s">
        <v>35</v>
      </c>
      <c r="F85" s="139">
        <f>IF(E18="","",E18)</f>
      </c>
      <c r="I85" s="133"/>
      <c r="L85" s="34"/>
    </row>
    <row r="86" spans="2:12" s="1" customFormat="1" ht="9.75" customHeight="1">
      <c r="B86" s="34"/>
      <c r="I86" s="133"/>
      <c r="L86" s="34"/>
    </row>
    <row r="87" spans="2:20" s="9" customFormat="1" ht="29.25" customHeight="1">
      <c r="B87" s="141"/>
      <c r="C87" s="142" t="s">
        <v>111</v>
      </c>
      <c r="D87" s="143" t="s">
        <v>62</v>
      </c>
      <c r="E87" s="143" t="s">
        <v>58</v>
      </c>
      <c r="F87" s="143" t="s">
        <v>112</v>
      </c>
      <c r="G87" s="143" t="s">
        <v>113</v>
      </c>
      <c r="H87" s="143" t="s">
        <v>114</v>
      </c>
      <c r="I87" s="144" t="s">
        <v>115</v>
      </c>
      <c r="J87" s="143" t="s">
        <v>95</v>
      </c>
      <c r="K87" s="145" t="s">
        <v>116</v>
      </c>
      <c r="L87" s="141"/>
      <c r="M87" s="67" t="s">
        <v>117</v>
      </c>
      <c r="N87" s="68" t="s">
        <v>47</v>
      </c>
      <c r="O87" s="68" t="s">
        <v>118</v>
      </c>
      <c r="P87" s="68" t="s">
        <v>119</v>
      </c>
      <c r="Q87" s="68" t="s">
        <v>120</v>
      </c>
      <c r="R87" s="68" t="s">
        <v>121</v>
      </c>
      <c r="S87" s="68" t="s">
        <v>122</v>
      </c>
      <c r="T87" s="69" t="s">
        <v>123</v>
      </c>
    </row>
    <row r="88" spans="2:63" s="1" customFormat="1" ht="29.25" customHeight="1">
      <c r="B88" s="34"/>
      <c r="C88" s="71" t="s">
        <v>96</v>
      </c>
      <c r="I88" s="133"/>
      <c r="J88" s="146">
        <f>BK88</f>
        <v>0</v>
      </c>
      <c r="L88" s="34"/>
      <c r="M88" s="70"/>
      <c r="N88" s="62"/>
      <c r="O88" s="62"/>
      <c r="P88" s="147">
        <f>P89+P196</f>
        <v>0</v>
      </c>
      <c r="Q88" s="62"/>
      <c r="R88" s="147">
        <f>R89+R196</f>
        <v>202.41056</v>
      </c>
      <c r="S88" s="62"/>
      <c r="T88" s="148">
        <f>T89+T196</f>
        <v>5.125</v>
      </c>
      <c r="AT88" s="17" t="s">
        <v>76</v>
      </c>
      <c r="AU88" s="17" t="s">
        <v>97</v>
      </c>
      <c r="BK88" s="149">
        <f>BK89+BK196</f>
        <v>0</v>
      </c>
    </row>
    <row r="89" spans="2:63" s="10" customFormat="1" ht="36.75" customHeight="1">
      <c r="B89" s="150"/>
      <c r="D89" s="151" t="s">
        <v>76</v>
      </c>
      <c r="E89" s="152" t="s">
        <v>124</v>
      </c>
      <c r="F89" s="152" t="s">
        <v>125</v>
      </c>
      <c r="I89" s="153"/>
      <c r="J89" s="154">
        <f>BK89</f>
        <v>0</v>
      </c>
      <c r="L89" s="150"/>
      <c r="M89" s="155"/>
      <c r="N89" s="156"/>
      <c r="O89" s="156"/>
      <c r="P89" s="157">
        <f>P90+P153+P156+P164+P169+P173+P190+P193</f>
        <v>0</v>
      </c>
      <c r="Q89" s="156"/>
      <c r="R89" s="157">
        <f>R90+R153+R156+R164+R169+R173+R190+R193</f>
        <v>202.41056</v>
      </c>
      <c r="S89" s="156"/>
      <c r="T89" s="158">
        <f>T90+T153+T156+T164+T169+T173+T190+T193</f>
        <v>5.125</v>
      </c>
      <c r="AR89" s="151" t="s">
        <v>22</v>
      </c>
      <c r="AT89" s="159" t="s">
        <v>76</v>
      </c>
      <c r="AU89" s="159" t="s">
        <v>77</v>
      </c>
      <c r="AY89" s="151" t="s">
        <v>126</v>
      </c>
      <c r="BK89" s="160">
        <f>BK90+BK153+BK156+BK164+BK169+BK173+BK190+BK193</f>
        <v>0</v>
      </c>
    </row>
    <row r="90" spans="2:63" s="10" customFormat="1" ht="19.5" customHeight="1">
      <c r="B90" s="150"/>
      <c r="D90" s="161" t="s">
        <v>76</v>
      </c>
      <c r="E90" s="162" t="s">
        <v>22</v>
      </c>
      <c r="F90" s="162" t="s">
        <v>127</v>
      </c>
      <c r="I90" s="153"/>
      <c r="J90" s="163">
        <f>BK90</f>
        <v>0</v>
      </c>
      <c r="L90" s="150"/>
      <c r="M90" s="155"/>
      <c r="N90" s="156"/>
      <c r="O90" s="156"/>
      <c r="P90" s="157">
        <f>SUM(P91:P152)</f>
        <v>0</v>
      </c>
      <c r="Q90" s="156"/>
      <c r="R90" s="157">
        <f>SUM(R91:R152)</f>
        <v>37.038</v>
      </c>
      <c r="S90" s="156"/>
      <c r="T90" s="158">
        <f>SUM(T91:T152)</f>
        <v>5.125</v>
      </c>
      <c r="AR90" s="151" t="s">
        <v>22</v>
      </c>
      <c r="AT90" s="159" t="s">
        <v>76</v>
      </c>
      <c r="AU90" s="159" t="s">
        <v>22</v>
      </c>
      <c r="AY90" s="151" t="s">
        <v>126</v>
      </c>
      <c r="BK90" s="160">
        <f>SUM(BK91:BK152)</f>
        <v>0</v>
      </c>
    </row>
    <row r="91" spans="2:65" s="1" customFormat="1" ht="22.5" customHeight="1">
      <c r="B91" s="164"/>
      <c r="C91" s="165" t="s">
        <v>22</v>
      </c>
      <c r="D91" s="165" t="s">
        <v>128</v>
      </c>
      <c r="E91" s="166" t="s">
        <v>129</v>
      </c>
      <c r="F91" s="167" t="s">
        <v>130</v>
      </c>
      <c r="G91" s="168" t="s">
        <v>131</v>
      </c>
      <c r="H91" s="169">
        <v>25</v>
      </c>
      <c r="I91" s="170"/>
      <c r="J91" s="171">
        <f>ROUND(I91*H91,2)</f>
        <v>0</v>
      </c>
      <c r="K91" s="167" t="s">
        <v>132</v>
      </c>
      <c r="L91" s="34"/>
      <c r="M91" s="172" t="s">
        <v>20</v>
      </c>
      <c r="N91" s="173" t="s">
        <v>48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0.205</v>
      </c>
      <c r="T91" s="175">
        <f>S91*H91</f>
        <v>5.125</v>
      </c>
      <c r="AR91" s="17" t="s">
        <v>133</v>
      </c>
      <c r="AT91" s="17" t="s">
        <v>128</v>
      </c>
      <c r="AU91" s="17" t="s">
        <v>85</v>
      </c>
      <c r="AY91" s="17" t="s">
        <v>126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22</v>
      </c>
      <c r="BK91" s="176">
        <f>ROUND(I91*H91,2)</f>
        <v>0</v>
      </c>
      <c r="BL91" s="17" t="s">
        <v>133</v>
      </c>
      <c r="BM91" s="17" t="s">
        <v>134</v>
      </c>
    </row>
    <row r="92" spans="2:47" s="1" customFormat="1" ht="30" customHeight="1">
      <c r="B92" s="34"/>
      <c r="D92" s="177" t="s">
        <v>135</v>
      </c>
      <c r="F92" s="178" t="s">
        <v>136</v>
      </c>
      <c r="I92" s="133"/>
      <c r="L92" s="34"/>
      <c r="M92" s="64"/>
      <c r="N92" s="35"/>
      <c r="O92" s="35"/>
      <c r="P92" s="35"/>
      <c r="Q92" s="35"/>
      <c r="R92" s="35"/>
      <c r="S92" s="35"/>
      <c r="T92" s="65"/>
      <c r="AT92" s="17" t="s">
        <v>135</v>
      </c>
      <c r="AU92" s="17" t="s">
        <v>85</v>
      </c>
    </row>
    <row r="93" spans="2:65" s="1" customFormat="1" ht="22.5" customHeight="1">
      <c r="B93" s="164"/>
      <c r="C93" s="165" t="s">
        <v>85</v>
      </c>
      <c r="D93" s="165" t="s">
        <v>128</v>
      </c>
      <c r="E93" s="166" t="s">
        <v>137</v>
      </c>
      <c r="F93" s="167" t="s">
        <v>138</v>
      </c>
      <c r="G93" s="168" t="s">
        <v>139</v>
      </c>
      <c r="H93" s="169">
        <v>1588.4</v>
      </c>
      <c r="I93" s="170"/>
      <c r="J93" s="171">
        <f>ROUND(I93*H93,2)</f>
        <v>0</v>
      </c>
      <c r="K93" s="167" t="s">
        <v>132</v>
      </c>
      <c r="L93" s="34"/>
      <c r="M93" s="172" t="s">
        <v>20</v>
      </c>
      <c r="N93" s="173" t="s">
        <v>48</v>
      </c>
      <c r="O93" s="3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7" t="s">
        <v>133</v>
      </c>
      <c r="AT93" s="17" t="s">
        <v>128</v>
      </c>
      <c r="AU93" s="17" t="s">
        <v>85</v>
      </c>
      <c r="AY93" s="17" t="s">
        <v>126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22</v>
      </c>
      <c r="BK93" s="176">
        <f>ROUND(I93*H93,2)</f>
        <v>0</v>
      </c>
      <c r="BL93" s="17" t="s">
        <v>133</v>
      </c>
      <c r="BM93" s="17" t="s">
        <v>140</v>
      </c>
    </row>
    <row r="94" spans="2:47" s="1" customFormat="1" ht="22.5" customHeight="1">
      <c r="B94" s="34"/>
      <c r="D94" s="179" t="s">
        <v>135</v>
      </c>
      <c r="F94" s="180" t="s">
        <v>141</v>
      </c>
      <c r="I94" s="133"/>
      <c r="L94" s="34"/>
      <c r="M94" s="64"/>
      <c r="N94" s="35"/>
      <c r="O94" s="35"/>
      <c r="P94" s="35"/>
      <c r="Q94" s="35"/>
      <c r="R94" s="35"/>
      <c r="S94" s="35"/>
      <c r="T94" s="65"/>
      <c r="AT94" s="17" t="s">
        <v>135</v>
      </c>
      <c r="AU94" s="17" t="s">
        <v>85</v>
      </c>
    </row>
    <row r="95" spans="2:51" s="11" customFormat="1" ht="22.5" customHeight="1">
      <c r="B95" s="181"/>
      <c r="D95" s="179" t="s">
        <v>142</v>
      </c>
      <c r="E95" s="182" t="s">
        <v>20</v>
      </c>
      <c r="F95" s="183" t="s">
        <v>143</v>
      </c>
      <c r="H95" s="184">
        <v>1588.4</v>
      </c>
      <c r="I95" s="185"/>
      <c r="L95" s="181"/>
      <c r="M95" s="186"/>
      <c r="N95" s="187"/>
      <c r="O95" s="187"/>
      <c r="P95" s="187"/>
      <c r="Q95" s="187"/>
      <c r="R95" s="187"/>
      <c r="S95" s="187"/>
      <c r="T95" s="188"/>
      <c r="AT95" s="182" t="s">
        <v>142</v>
      </c>
      <c r="AU95" s="182" t="s">
        <v>85</v>
      </c>
      <c r="AV95" s="11" t="s">
        <v>85</v>
      </c>
      <c r="AW95" s="11" t="s">
        <v>41</v>
      </c>
      <c r="AX95" s="11" t="s">
        <v>77</v>
      </c>
      <c r="AY95" s="182" t="s">
        <v>126</v>
      </c>
    </row>
    <row r="96" spans="2:51" s="12" customFormat="1" ht="22.5" customHeight="1">
      <c r="B96" s="189"/>
      <c r="D96" s="177" t="s">
        <v>142</v>
      </c>
      <c r="E96" s="190" t="s">
        <v>20</v>
      </c>
      <c r="F96" s="191" t="s">
        <v>144</v>
      </c>
      <c r="H96" s="192">
        <v>1588.4</v>
      </c>
      <c r="I96" s="193"/>
      <c r="L96" s="189"/>
      <c r="M96" s="194"/>
      <c r="N96" s="195"/>
      <c r="O96" s="195"/>
      <c r="P96" s="195"/>
      <c r="Q96" s="195"/>
      <c r="R96" s="195"/>
      <c r="S96" s="195"/>
      <c r="T96" s="196"/>
      <c r="AT96" s="197" t="s">
        <v>142</v>
      </c>
      <c r="AU96" s="197" t="s">
        <v>85</v>
      </c>
      <c r="AV96" s="12" t="s">
        <v>145</v>
      </c>
      <c r="AW96" s="12" t="s">
        <v>41</v>
      </c>
      <c r="AX96" s="12" t="s">
        <v>22</v>
      </c>
      <c r="AY96" s="197" t="s">
        <v>126</v>
      </c>
    </row>
    <row r="97" spans="2:65" s="1" customFormat="1" ht="22.5" customHeight="1">
      <c r="B97" s="164"/>
      <c r="C97" s="198" t="s">
        <v>145</v>
      </c>
      <c r="D97" s="198" t="s">
        <v>146</v>
      </c>
      <c r="E97" s="199" t="s">
        <v>147</v>
      </c>
      <c r="F97" s="200" t="s">
        <v>148</v>
      </c>
      <c r="G97" s="201" t="s">
        <v>149</v>
      </c>
      <c r="H97" s="202">
        <v>23.826</v>
      </c>
      <c r="I97" s="203"/>
      <c r="J97" s="204">
        <f>ROUND(I97*H97,2)</f>
        <v>0</v>
      </c>
      <c r="K97" s="200" t="s">
        <v>132</v>
      </c>
      <c r="L97" s="205"/>
      <c r="M97" s="206" t="s">
        <v>20</v>
      </c>
      <c r="N97" s="207" t="s">
        <v>48</v>
      </c>
      <c r="O97" s="35"/>
      <c r="P97" s="174">
        <f>O97*H97</f>
        <v>0</v>
      </c>
      <c r="Q97" s="174">
        <v>1</v>
      </c>
      <c r="R97" s="174">
        <f>Q97*H97</f>
        <v>23.826</v>
      </c>
      <c r="S97" s="174">
        <v>0</v>
      </c>
      <c r="T97" s="175">
        <f>S97*H97</f>
        <v>0</v>
      </c>
      <c r="AR97" s="17" t="s">
        <v>150</v>
      </c>
      <c r="AT97" s="17" t="s">
        <v>146</v>
      </c>
      <c r="AU97" s="17" t="s">
        <v>85</v>
      </c>
      <c r="AY97" s="17" t="s">
        <v>126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22</v>
      </c>
      <c r="BK97" s="176">
        <f>ROUND(I97*H97,2)</f>
        <v>0</v>
      </c>
      <c r="BL97" s="17" t="s">
        <v>133</v>
      </c>
      <c r="BM97" s="17" t="s">
        <v>151</v>
      </c>
    </row>
    <row r="98" spans="2:47" s="1" customFormat="1" ht="22.5" customHeight="1">
      <c r="B98" s="34"/>
      <c r="D98" s="179" t="s">
        <v>135</v>
      </c>
      <c r="F98" s="180" t="s">
        <v>152</v>
      </c>
      <c r="I98" s="133"/>
      <c r="L98" s="34"/>
      <c r="M98" s="64"/>
      <c r="N98" s="35"/>
      <c r="O98" s="35"/>
      <c r="P98" s="35"/>
      <c r="Q98" s="35"/>
      <c r="R98" s="35"/>
      <c r="S98" s="35"/>
      <c r="T98" s="65"/>
      <c r="AT98" s="17" t="s">
        <v>135</v>
      </c>
      <c r="AU98" s="17" t="s">
        <v>85</v>
      </c>
    </row>
    <row r="99" spans="2:51" s="11" customFormat="1" ht="22.5" customHeight="1">
      <c r="B99" s="181"/>
      <c r="D99" s="179" t="s">
        <v>142</v>
      </c>
      <c r="E99" s="182" t="s">
        <v>20</v>
      </c>
      <c r="F99" s="183" t="s">
        <v>153</v>
      </c>
      <c r="H99" s="184">
        <v>23.826</v>
      </c>
      <c r="I99" s="185"/>
      <c r="L99" s="181"/>
      <c r="M99" s="186"/>
      <c r="N99" s="187"/>
      <c r="O99" s="187"/>
      <c r="P99" s="187"/>
      <c r="Q99" s="187"/>
      <c r="R99" s="187"/>
      <c r="S99" s="187"/>
      <c r="T99" s="188"/>
      <c r="AT99" s="182" t="s">
        <v>142</v>
      </c>
      <c r="AU99" s="182" t="s">
        <v>85</v>
      </c>
      <c r="AV99" s="11" t="s">
        <v>85</v>
      </c>
      <c r="AW99" s="11" t="s">
        <v>41</v>
      </c>
      <c r="AX99" s="11" t="s">
        <v>77</v>
      </c>
      <c r="AY99" s="182" t="s">
        <v>126</v>
      </c>
    </row>
    <row r="100" spans="2:51" s="12" customFormat="1" ht="22.5" customHeight="1">
      <c r="B100" s="189"/>
      <c r="D100" s="177" t="s">
        <v>142</v>
      </c>
      <c r="E100" s="190" t="s">
        <v>20</v>
      </c>
      <c r="F100" s="191" t="s">
        <v>154</v>
      </c>
      <c r="H100" s="192">
        <v>23.826</v>
      </c>
      <c r="I100" s="193"/>
      <c r="L100" s="189"/>
      <c r="M100" s="194"/>
      <c r="N100" s="195"/>
      <c r="O100" s="195"/>
      <c r="P100" s="195"/>
      <c r="Q100" s="195"/>
      <c r="R100" s="195"/>
      <c r="S100" s="195"/>
      <c r="T100" s="196"/>
      <c r="AT100" s="197" t="s">
        <v>142</v>
      </c>
      <c r="AU100" s="197" t="s">
        <v>85</v>
      </c>
      <c r="AV100" s="12" t="s">
        <v>145</v>
      </c>
      <c r="AW100" s="12" t="s">
        <v>41</v>
      </c>
      <c r="AX100" s="12" t="s">
        <v>22</v>
      </c>
      <c r="AY100" s="197" t="s">
        <v>126</v>
      </c>
    </row>
    <row r="101" spans="2:65" s="1" customFormat="1" ht="22.5" customHeight="1">
      <c r="B101" s="164"/>
      <c r="C101" s="165" t="s">
        <v>133</v>
      </c>
      <c r="D101" s="165" t="s">
        <v>128</v>
      </c>
      <c r="E101" s="166" t="s">
        <v>155</v>
      </c>
      <c r="F101" s="167" t="s">
        <v>156</v>
      </c>
      <c r="G101" s="168" t="s">
        <v>157</v>
      </c>
      <c r="H101" s="169">
        <v>750</v>
      </c>
      <c r="I101" s="170"/>
      <c r="J101" s="171">
        <f>ROUND(I101*H101,2)</f>
        <v>0</v>
      </c>
      <c r="K101" s="167" t="s">
        <v>132</v>
      </c>
      <c r="L101" s="34"/>
      <c r="M101" s="172" t="s">
        <v>20</v>
      </c>
      <c r="N101" s="173" t="s">
        <v>48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133</v>
      </c>
      <c r="AT101" s="17" t="s">
        <v>128</v>
      </c>
      <c r="AU101" s="17" t="s">
        <v>85</v>
      </c>
      <c r="AY101" s="17" t="s">
        <v>126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22</v>
      </c>
      <c r="BK101" s="176">
        <f>ROUND(I101*H101,2)</f>
        <v>0</v>
      </c>
      <c r="BL101" s="17" t="s">
        <v>133</v>
      </c>
      <c r="BM101" s="17" t="s">
        <v>158</v>
      </c>
    </row>
    <row r="102" spans="2:47" s="1" customFormat="1" ht="30" customHeight="1">
      <c r="B102" s="34"/>
      <c r="D102" s="177" t="s">
        <v>135</v>
      </c>
      <c r="F102" s="178" t="s">
        <v>159</v>
      </c>
      <c r="I102" s="133"/>
      <c r="L102" s="34"/>
      <c r="M102" s="64"/>
      <c r="N102" s="35"/>
      <c r="O102" s="35"/>
      <c r="P102" s="35"/>
      <c r="Q102" s="35"/>
      <c r="R102" s="35"/>
      <c r="S102" s="35"/>
      <c r="T102" s="65"/>
      <c r="AT102" s="17" t="s">
        <v>135</v>
      </c>
      <c r="AU102" s="17" t="s">
        <v>85</v>
      </c>
    </row>
    <row r="103" spans="2:65" s="1" customFormat="1" ht="22.5" customHeight="1">
      <c r="B103" s="164"/>
      <c r="C103" s="165" t="s">
        <v>160</v>
      </c>
      <c r="D103" s="165" t="s">
        <v>128</v>
      </c>
      <c r="E103" s="166" t="s">
        <v>161</v>
      </c>
      <c r="F103" s="167" t="s">
        <v>162</v>
      </c>
      <c r="G103" s="168" t="s">
        <v>157</v>
      </c>
      <c r="H103" s="169">
        <v>1550</v>
      </c>
      <c r="I103" s="170"/>
      <c r="J103" s="171">
        <f>ROUND(I103*H103,2)</f>
        <v>0</v>
      </c>
      <c r="K103" s="167" t="s">
        <v>132</v>
      </c>
      <c r="L103" s="34"/>
      <c r="M103" s="172" t="s">
        <v>20</v>
      </c>
      <c r="N103" s="173" t="s">
        <v>48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133</v>
      </c>
      <c r="AT103" s="17" t="s">
        <v>128</v>
      </c>
      <c r="AU103" s="17" t="s">
        <v>85</v>
      </c>
      <c r="AY103" s="17" t="s">
        <v>126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22</v>
      </c>
      <c r="BK103" s="176">
        <f>ROUND(I103*H103,2)</f>
        <v>0</v>
      </c>
      <c r="BL103" s="17" t="s">
        <v>133</v>
      </c>
      <c r="BM103" s="17" t="s">
        <v>163</v>
      </c>
    </row>
    <row r="104" spans="2:47" s="1" customFormat="1" ht="30" customHeight="1">
      <c r="B104" s="34"/>
      <c r="D104" s="177" t="s">
        <v>135</v>
      </c>
      <c r="F104" s="178" t="s">
        <v>164</v>
      </c>
      <c r="I104" s="133"/>
      <c r="L104" s="34"/>
      <c r="M104" s="64"/>
      <c r="N104" s="35"/>
      <c r="O104" s="35"/>
      <c r="P104" s="35"/>
      <c r="Q104" s="35"/>
      <c r="R104" s="35"/>
      <c r="S104" s="35"/>
      <c r="T104" s="65"/>
      <c r="AT104" s="17" t="s">
        <v>135</v>
      </c>
      <c r="AU104" s="17" t="s">
        <v>85</v>
      </c>
    </row>
    <row r="105" spans="2:65" s="1" customFormat="1" ht="22.5" customHeight="1">
      <c r="B105" s="164"/>
      <c r="C105" s="165" t="s">
        <v>165</v>
      </c>
      <c r="D105" s="165" t="s">
        <v>128</v>
      </c>
      <c r="E105" s="166" t="s">
        <v>166</v>
      </c>
      <c r="F105" s="167" t="s">
        <v>167</v>
      </c>
      <c r="G105" s="168" t="s">
        <v>157</v>
      </c>
      <c r="H105" s="169">
        <v>750</v>
      </c>
      <c r="I105" s="170"/>
      <c r="J105" s="171">
        <f>ROUND(I105*H105,2)</f>
        <v>0</v>
      </c>
      <c r="K105" s="167" t="s">
        <v>132</v>
      </c>
      <c r="L105" s="34"/>
      <c r="M105" s="172" t="s">
        <v>20</v>
      </c>
      <c r="N105" s="173" t="s">
        <v>48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7" t="s">
        <v>133</v>
      </c>
      <c r="AT105" s="17" t="s">
        <v>128</v>
      </c>
      <c r="AU105" s="17" t="s">
        <v>85</v>
      </c>
      <c r="AY105" s="17" t="s">
        <v>126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22</v>
      </c>
      <c r="BK105" s="176">
        <f>ROUND(I105*H105,2)</f>
        <v>0</v>
      </c>
      <c r="BL105" s="17" t="s">
        <v>133</v>
      </c>
      <c r="BM105" s="17" t="s">
        <v>168</v>
      </c>
    </row>
    <row r="106" spans="2:47" s="1" customFormat="1" ht="42" customHeight="1">
      <c r="B106" s="34"/>
      <c r="D106" s="177" t="s">
        <v>135</v>
      </c>
      <c r="F106" s="178" t="s">
        <v>169</v>
      </c>
      <c r="I106" s="133"/>
      <c r="L106" s="34"/>
      <c r="M106" s="64"/>
      <c r="N106" s="35"/>
      <c r="O106" s="35"/>
      <c r="P106" s="35"/>
      <c r="Q106" s="35"/>
      <c r="R106" s="35"/>
      <c r="S106" s="35"/>
      <c r="T106" s="65"/>
      <c r="AT106" s="17" t="s">
        <v>135</v>
      </c>
      <c r="AU106" s="17" t="s">
        <v>85</v>
      </c>
    </row>
    <row r="107" spans="2:65" s="1" customFormat="1" ht="22.5" customHeight="1">
      <c r="B107" s="164"/>
      <c r="C107" s="165" t="s">
        <v>170</v>
      </c>
      <c r="D107" s="165" t="s">
        <v>128</v>
      </c>
      <c r="E107" s="166" t="s">
        <v>171</v>
      </c>
      <c r="F107" s="167" t="s">
        <v>167</v>
      </c>
      <c r="G107" s="168" t="s">
        <v>157</v>
      </c>
      <c r="H107" s="169">
        <v>1550</v>
      </c>
      <c r="I107" s="170"/>
      <c r="J107" s="171">
        <f>ROUND(I107*H107,2)</f>
        <v>0</v>
      </c>
      <c r="K107" s="167" t="s">
        <v>20</v>
      </c>
      <c r="L107" s="34"/>
      <c r="M107" s="172" t="s">
        <v>20</v>
      </c>
      <c r="N107" s="173" t="s">
        <v>48</v>
      </c>
      <c r="O107" s="35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AR107" s="17" t="s">
        <v>133</v>
      </c>
      <c r="AT107" s="17" t="s">
        <v>128</v>
      </c>
      <c r="AU107" s="17" t="s">
        <v>85</v>
      </c>
      <c r="AY107" s="17" t="s">
        <v>126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7" t="s">
        <v>22</v>
      </c>
      <c r="BK107" s="176">
        <f>ROUND(I107*H107,2)</f>
        <v>0</v>
      </c>
      <c r="BL107" s="17" t="s">
        <v>133</v>
      </c>
      <c r="BM107" s="17" t="s">
        <v>172</v>
      </c>
    </row>
    <row r="108" spans="2:47" s="1" customFormat="1" ht="42" customHeight="1">
      <c r="B108" s="34"/>
      <c r="D108" s="177" t="s">
        <v>135</v>
      </c>
      <c r="F108" s="178" t="s">
        <v>169</v>
      </c>
      <c r="I108" s="133"/>
      <c r="L108" s="34"/>
      <c r="M108" s="64"/>
      <c r="N108" s="35"/>
      <c r="O108" s="35"/>
      <c r="P108" s="35"/>
      <c r="Q108" s="35"/>
      <c r="R108" s="35"/>
      <c r="S108" s="35"/>
      <c r="T108" s="65"/>
      <c r="AT108" s="17" t="s">
        <v>135</v>
      </c>
      <c r="AU108" s="17" t="s">
        <v>85</v>
      </c>
    </row>
    <row r="109" spans="2:65" s="1" customFormat="1" ht="22.5" customHeight="1">
      <c r="B109" s="164"/>
      <c r="C109" s="165" t="s">
        <v>150</v>
      </c>
      <c r="D109" s="165" t="s">
        <v>128</v>
      </c>
      <c r="E109" s="166" t="s">
        <v>173</v>
      </c>
      <c r="F109" s="167" t="s">
        <v>174</v>
      </c>
      <c r="G109" s="168" t="s">
        <v>157</v>
      </c>
      <c r="H109" s="169">
        <v>11.2</v>
      </c>
      <c r="I109" s="170"/>
      <c r="J109" s="171">
        <f>ROUND(I109*H109,2)</f>
        <v>0</v>
      </c>
      <c r="K109" s="167" t="s">
        <v>132</v>
      </c>
      <c r="L109" s="34"/>
      <c r="M109" s="172" t="s">
        <v>20</v>
      </c>
      <c r="N109" s="173" t="s">
        <v>48</v>
      </c>
      <c r="O109" s="35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AR109" s="17" t="s">
        <v>133</v>
      </c>
      <c r="AT109" s="17" t="s">
        <v>128</v>
      </c>
      <c r="AU109" s="17" t="s">
        <v>85</v>
      </c>
      <c r="AY109" s="17" t="s">
        <v>126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17" t="s">
        <v>22</v>
      </c>
      <c r="BK109" s="176">
        <f>ROUND(I109*H109,2)</f>
        <v>0</v>
      </c>
      <c r="BL109" s="17" t="s">
        <v>133</v>
      </c>
      <c r="BM109" s="17" t="s">
        <v>175</v>
      </c>
    </row>
    <row r="110" spans="2:47" s="1" customFormat="1" ht="30" customHeight="1">
      <c r="B110" s="34"/>
      <c r="D110" s="179" t="s">
        <v>135</v>
      </c>
      <c r="F110" s="180" t="s">
        <v>176</v>
      </c>
      <c r="I110" s="133"/>
      <c r="L110" s="34"/>
      <c r="M110" s="64"/>
      <c r="N110" s="35"/>
      <c r="O110" s="35"/>
      <c r="P110" s="35"/>
      <c r="Q110" s="35"/>
      <c r="R110" s="35"/>
      <c r="S110" s="35"/>
      <c r="T110" s="65"/>
      <c r="AT110" s="17" t="s">
        <v>135</v>
      </c>
      <c r="AU110" s="17" t="s">
        <v>85</v>
      </c>
    </row>
    <row r="111" spans="2:51" s="11" customFormat="1" ht="22.5" customHeight="1">
      <c r="B111" s="181"/>
      <c r="D111" s="179" t="s">
        <v>142</v>
      </c>
      <c r="E111" s="182" t="s">
        <v>20</v>
      </c>
      <c r="F111" s="183" t="s">
        <v>177</v>
      </c>
      <c r="H111" s="184">
        <v>11.2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2" t="s">
        <v>142</v>
      </c>
      <c r="AU111" s="182" t="s">
        <v>85</v>
      </c>
      <c r="AV111" s="11" t="s">
        <v>85</v>
      </c>
      <c r="AW111" s="11" t="s">
        <v>41</v>
      </c>
      <c r="AX111" s="11" t="s">
        <v>77</v>
      </c>
      <c r="AY111" s="182" t="s">
        <v>126</v>
      </c>
    </row>
    <row r="112" spans="2:51" s="12" customFormat="1" ht="22.5" customHeight="1">
      <c r="B112" s="189"/>
      <c r="D112" s="177" t="s">
        <v>142</v>
      </c>
      <c r="E112" s="190" t="s">
        <v>20</v>
      </c>
      <c r="F112" s="191" t="s">
        <v>144</v>
      </c>
      <c r="H112" s="192">
        <v>11.2</v>
      </c>
      <c r="I112" s="193"/>
      <c r="L112" s="189"/>
      <c r="M112" s="194"/>
      <c r="N112" s="195"/>
      <c r="O112" s="195"/>
      <c r="P112" s="195"/>
      <c r="Q112" s="195"/>
      <c r="R112" s="195"/>
      <c r="S112" s="195"/>
      <c r="T112" s="196"/>
      <c r="AT112" s="197" t="s">
        <v>142</v>
      </c>
      <c r="AU112" s="197" t="s">
        <v>85</v>
      </c>
      <c r="AV112" s="12" t="s">
        <v>145</v>
      </c>
      <c r="AW112" s="12" t="s">
        <v>41</v>
      </c>
      <c r="AX112" s="12" t="s">
        <v>22</v>
      </c>
      <c r="AY112" s="197" t="s">
        <v>126</v>
      </c>
    </row>
    <row r="113" spans="2:65" s="1" customFormat="1" ht="22.5" customHeight="1">
      <c r="B113" s="164"/>
      <c r="C113" s="165" t="s">
        <v>178</v>
      </c>
      <c r="D113" s="165" t="s">
        <v>128</v>
      </c>
      <c r="E113" s="166" t="s">
        <v>179</v>
      </c>
      <c r="F113" s="167" t="s">
        <v>180</v>
      </c>
      <c r="G113" s="168" t="s">
        <v>157</v>
      </c>
      <c r="H113" s="169">
        <v>11.2</v>
      </c>
      <c r="I113" s="170"/>
      <c r="J113" s="171">
        <f>ROUND(I113*H113,2)</f>
        <v>0</v>
      </c>
      <c r="K113" s="167" t="s">
        <v>132</v>
      </c>
      <c r="L113" s="34"/>
      <c r="M113" s="172" t="s">
        <v>20</v>
      </c>
      <c r="N113" s="173" t="s">
        <v>48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133</v>
      </c>
      <c r="AT113" s="17" t="s">
        <v>128</v>
      </c>
      <c r="AU113" s="17" t="s">
        <v>85</v>
      </c>
      <c r="AY113" s="17" t="s">
        <v>126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22</v>
      </c>
      <c r="BK113" s="176">
        <f>ROUND(I113*H113,2)</f>
        <v>0</v>
      </c>
      <c r="BL113" s="17" t="s">
        <v>133</v>
      </c>
      <c r="BM113" s="17" t="s">
        <v>181</v>
      </c>
    </row>
    <row r="114" spans="2:47" s="1" customFormat="1" ht="30" customHeight="1">
      <c r="B114" s="34"/>
      <c r="D114" s="177" t="s">
        <v>135</v>
      </c>
      <c r="F114" s="178" t="s">
        <v>182</v>
      </c>
      <c r="I114" s="133"/>
      <c r="L114" s="34"/>
      <c r="M114" s="64"/>
      <c r="N114" s="35"/>
      <c r="O114" s="35"/>
      <c r="P114" s="35"/>
      <c r="Q114" s="35"/>
      <c r="R114" s="35"/>
      <c r="S114" s="35"/>
      <c r="T114" s="65"/>
      <c r="AT114" s="17" t="s">
        <v>135</v>
      </c>
      <c r="AU114" s="17" t="s">
        <v>85</v>
      </c>
    </row>
    <row r="115" spans="2:65" s="1" customFormat="1" ht="22.5" customHeight="1">
      <c r="B115" s="164"/>
      <c r="C115" s="165" t="s">
        <v>27</v>
      </c>
      <c r="D115" s="165" t="s">
        <v>128</v>
      </c>
      <c r="E115" s="166" t="s">
        <v>183</v>
      </c>
      <c r="F115" s="167" t="s">
        <v>184</v>
      </c>
      <c r="G115" s="168" t="s">
        <v>157</v>
      </c>
      <c r="H115" s="169">
        <v>18.75</v>
      </c>
      <c r="I115" s="170"/>
      <c r="J115" s="171">
        <f>ROUND(I115*H115,2)</f>
        <v>0</v>
      </c>
      <c r="K115" s="167" t="s">
        <v>132</v>
      </c>
      <c r="L115" s="34"/>
      <c r="M115" s="172" t="s">
        <v>20</v>
      </c>
      <c r="N115" s="173" t="s">
        <v>48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</v>
      </c>
      <c r="T115" s="175">
        <f>S115*H115</f>
        <v>0</v>
      </c>
      <c r="AR115" s="17" t="s">
        <v>133</v>
      </c>
      <c r="AT115" s="17" t="s">
        <v>128</v>
      </c>
      <c r="AU115" s="17" t="s">
        <v>85</v>
      </c>
      <c r="AY115" s="17" t="s">
        <v>126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22</v>
      </c>
      <c r="BK115" s="176">
        <f>ROUND(I115*H115,2)</f>
        <v>0</v>
      </c>
      <c r="BL115" s="17" t="s">
        <v>133</v>
      </c>
      <c r="BM115" s="17" t="s">
        <v>185</v>
      </c>
    </row>
    <row r="116" spans="2:47" s="1" customFormat="1" ht="30" customHeight="1">
      <c r="B116" s="34"/>
      <c r="D116" s="179" t="s">
        <v>135</v>
      </c>
      <c r="F116" s="180" t="s">
        <v>186</v>
      </c>
      <c r="I116" s="133"/>
      <c r="L116" s="34"/>
      <c r="M116" s="64"/>
      <c r="N116" s="35"/>
      <c r="O116" s="35"/>
      <c r="P116" s="35"/>
      <c r="Q116" s="35"/>
      <c r="R116" s="35"/>
      <c r="S116" s="35"/>
      <c r="T116" s="65"/>
      <c r="AT116" s="17" t="s">
        <v>135</v>
      </c>
      <c r="AU116" s="17" t="s">
        <v>85</v>
      </c>
    </row>
    <row r="117" spans="2:51" s="11" customFormat="1" ht="22.5" customHeight="1">
      <c r="B117" s="181"/>
      <c r="D117" s="179" t="s">
        <v>142</v>
      </c>
      <c r="E117" s="182" t="s">
        <v>20</v>
      </c>
      <c r="F117" s="183" t="s">
        <v>187</v>
      </c>
      <c r="H117" s="184">
        <v>18.75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2" t="s">
        <v>142</v>
      </c>
      <c r="AU117" s="182" t="s">
        <v>85</v>
      </c>
      <c r="AV117" s="11" t="s">
        <v>85</v>
      </c>
      <c r="AW117" s="11" t="s">
        <v>41</v>
      </c>
      <c r="AX117" s="11" t="s">
        <v>77</v>
      </c>
      <c r="AY117" s="182" t="s">
        <v>126</v>
      </c>
    </row>
    <row r="118" spans="2:51" s="12" customFormat="1" ht="22.5" customHeight="1">
      <c r="B118" s="189"/>
      <c r="D118" s="177" t="s">
        <v>142</v>
      </c>
      <c r="E118" s="190" t="s">
        <v>20</v>
      </c>
      <c r="F118" s="191" t="s">
        <v>188</v>
      </c>
      <c r="H118" s="192">
        <v>18.75</v>
      </c>
      <c r="I118" s="193"/>
      <c r="L118" s="189"/>
      <c r="M118" s="194"/>
      <c r="N118" s="195"/>
      <c r="O118" s="195"/>
      <c r="P118" s="195"/>
      <c r="Q118" s="195"/>
      <c r="R118" s="195"/>
      <c r="S118" s="195"/>
      <c r="T118" s="196"/>
      <c r="AT118" s="197" t="s">
        <v>142</v>
      </c>
      <c r="AU118" s="197" t="s">
        <v>85</v>
      </c>
      <c r="AV118" s="12" t="s">
        <v>145</v>
      </c>
      <c r="AW118" s="12" t="s">
        <v>41</v>
      </c>
      <c r="AX118" s="12" t="s">
        <v>22</v>
      </c>
      <c r="AY118" s="197" t="s">
        <v>126</v>
      </c>
    </row>
    <row r="119" spans="2:65" s="1" customFormat="1" ht="22.5" customHeight="1">
      <c r="B119" s="164"/>
      <c r="C119" s="165" t="s">
        <v>189</v>
      </c>
      <c r="D119" s="165" t="s">
        <v>128</v>
      </c>
      <c r="E119" s="166" t="s">
        <v>190</v>
      </c>
      <c r="F119" s="167" t="s">
        <v>191</v>
      </c>
      <c r="G119" s="168" t="s">
        <v>157</v>
      </c>
      <c r="H119" s="169">
        <v>2123.7</v>
      </c>
      <c r="I119" s="170"/>
      <c r="J119" s="171">
        <f>ROUND(I119*H119,2)</f>
        <v>0</v>
      </c>
      <c r="K119" s="167" t="s">
        <v>132</v>
      </c>
      <c r="L119" s="34"/>
      <c r="M119" s="172" t="s">
        <v>20</v>
      </c>
      <c r="N119" s="173" t="s">
        <v>48</v>
      </c>
      <c r="O119" s="35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7" t="s">
        <v>133</v>
      </c>
      <c r="AT119" s="17" t="s">
        <v>128</v>
      </c>
      <c r="AU119" s="17" t="s">
        <v>85</v>
      </c>
      <c r="AY119" s="17" t="s">
        <v>126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22</v>
      </c>
      <c r="BK119" s="176">
        <f>ROUND(I119*H119,2)</f>
        <v>0</v>
      </c>
      <c r="BL119" s="17" t="s">
        <v>133</v>
      </c>
      <c r="BM119" s="17" t="s">
        <v>192</v>
      </c>
    </row>
    <row r="120" spans="2:47" s="1" customFormat="1" ht="42" customHeight="1">
      <c r="B120" s="34"/>
      <c r="D120" s="179" t="s">
        <v>135</v>
      </c>
      <c r="F120" s="180" t="s">
        <v>193</v>
      </c>
      <c r="I120" s="133"/>
      <c r="L120" s="34"/>
      <c r="M120" s="64"/>
      <c r="N120" s="35"/>
      <c r="O120" s="35"/>
      <c r="P120" s="35"/>
      <c r="Q120" s="35"/>
      <c r="R120" s="35"/>
      <c r="S120" s="35"/>
      <c r="T120" s="65"/>
      <c r="AT120" s="17" t="s">
        <v>135</v>
      </c>
      <c r="AU120" s="17" t="s">
        <v>85</v>
      </c>
    </row>
    <row r="121" spans="2:51" s="11" customFormat="1" ht="22.5" customHeight="1">
      <c r="B121" s="181"/>
      <c r="D121" s="179" t="s">
        <v>142</v>
      </c>
      <c r="E121" s="182" t="s">
        <v>20</v>
      </c>
      <c r="F121" s="183" t="s">
        <v>194</v>
      </c>
      <c r="H121" s="184">
        <v>562.5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2" t="s">
        <v>142</v>
      </c>
      <c r="AU121" s="182" t="s">
        <v>85</v>
      </c>
      <c r="AV121" s="11" t="s">
        <v>85</v>
      </c>
      <c r="AW121" s="11" t="s">
        <v>41</v>
      </c>
      <c r="AX121" s="11" t="s">
        <v>77</v>
      </c>
      <c r="AY121" s="182" t="s">
        <v>126</v>
      </c>
    </row>
    <row r="122" spans="2:51" s="12" customFormat="1" ht="22.5" customHeight="1">
      <c r="B122" s="189"/>
      <c r="D122" s="179" t="s">
        <v>142</v>
      </c>
      <c r="E122" s="197" t="s">
        <v>20</v>
      </c>
      <c r="F122" s="208" t="s">
        <v>195</v>
      </c>
      <c r="H122" s="209">
        <v>562.5</v>
      </c>
      <c r="I122" s="193"/>
      <c r="L122" s="189"/>
      <c r="M122" s="194"/>
      <c r="N122" s="195"/>
      <c r="O122" s="195"/>
      <c r="P122" s="195"/>
      <c r="Q122" s="195"/>
      <c r="R122" s="195"/>
      <c r="S122" s="195"/>
      <c r="T122" s="196"/>
      <c r="AT122" s="197" t="s">
        <v>142</v>
      </c>
      <c r="AU122" s="197" t="s">
        <v>85</v>
      </c>
      <c r="AV122" s="12" t="s">
        <v>145</v>
      </c>
      <c r="AW122" s="12" t="s">
        <v>41</v>
      </c>
      <c r="AX122" s="12" t="s">
        <v>77</v>
      </c>
      <c r="AY122" s="197" t="s">
        <v>126</v>
      </c>
    </row>
    <row r="123" spans="2:51" s="11" customFormat="1" ht="22.5" customHeight="1">
      <c r="B123" s="181"/>
      <c r="D123" s="179" t="s">
        <v>142</v>
      </c>
      <c r="E123" s="182" t="s">
        <v>20</v>
      </c>
      <c r="F123" s="183" t="s">
        <v>196</v>
      </c>
      <c r="H123" s="184">
        <v>1550</v>
      </c>
      <c r="I123" s="185"/>
      <c r="L123" s="181"/>
      <c r="M123" s="186"/>
      <c r="N123" s="187"/>
      <c r="O123" s="187"/>
      <c r="P123" s="187"/>
      <c r="Q123" s="187"/>
      <c r="R123" s="187"/>
      <c r="S123" s="187"/>
      <c r="T123" s="188"/>
      <c r="AT123" s="182" t="s">
        <v>142</v>
      </c>
      <c r="AU123" s="182" t="s">
        <v>85</v>
      </c>
      <c r="AV123" s="11" t="s">
        <v>85</v>
      </c>
      <c r="AW123" s="11" t="s">
        <v>41</v>
      </c>
      <c r="AX123" s="11" t="s">
        <v>77</v>
      </c>
      <c r="AY123" s="182" t="s">
        <v>126</v>
      </c>
    </row>
    <row r="124" spans="2:51" s="12" customFormat="1" ht="22.5" customHeight="1">
      <c r="B124" s="189"/>
      <c r="D124" s="179" t="s">
        <v>142</v>
      </c>
      <c r="E124" s="197" t="s">
        <v>20</v>
      </c>
      <c r="F124" s="208" t="s">
        <v>197</v>
      </c>
      <c r="H124" s="209">
        <v>1550</v>
      </c>
      <c r="I124" s="193"/>
      <c r="L124" s="189"/>
      <c r="M124" s="194"/>
      <c r="N124" s="195"/>
      <c r="O124" s="195"/>
      <c r="P124" s="195"/>
      <c r="Q124" s="195"/>
      <c r="R124" s="195"/>
      <c r="S124" s="195"/>
      <c r="T124" s="196"/>
      <c r="AT124" s="197" t="s">
        <v>142</v>
      </c>
      <c r="AU124" s="197" t="s">
        <v>85</v>
      </c>
      <c r="AV124" s="12" t="s">
        <v>145</v>
      </c>
      <c r="AW124" s="12" t="s">
        <v>41</v>
      </c>
      <c r="AX124" s="12" t="s">
        <v>77</v>
      </c>
      <c r="AY124" s="197" t="s">
        <v>126</v>
      </c>
    </row>
    <row r="125" spans="2:51" s="11" customFormat="1" ht="22.5" customHeight="1">
      <c r="B125" s="181"/>
      <c r="D125" s="179" t="s">
        <v>142</v>
      </c>
      <c r="E125" s="182" t="s">
        <v>20</v>
      </c>
      <c r="F125" s="183" t="s">
        <v>198</v>
      </c>
      <c r="H125" s="184">
        <v>11.2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2" t="s">
        <v>142</v>
      </c>
      <c r="AU125" s="182" t="s">
        <v>85</v>
      </c>
      <c r="AV125" s="11" t="s">
        <v>85</v>
      </c>
      <c r="AW125" s="11" t="s">
        <v>41</v>
      </c>
      <c r="AX125" s="11" t="s">
        <v>77</v>
      </c>
      <c r="AY125" s="182" t="s">
        <v>126</v>
      </c>
    </row>
    <row r="126" spans="2:51" s="12" customFormat="1" ht="22.5" customHeight="1">
      <c r="B126" s="189"/>
      <c r="D126" s="179" t="s">
        <v>142</v>
      </c>
      <c r="E126" s="197" t="s">
        <v>20</v>
      </c>
      <c r="F126" s="208" t="s">
        <v>144</v>
      </c>
      <c r="H126" s="209">
        <v>11.2</v>
      </c>
      <c r="I126" s="193"/>
      <c r="L126" s="189"/>
      <c r="M126" s="194"/>
      <c r="N126" s="195"/>
      <c r="O126" s="195"/>
      <c r="P126" s="195"/>
      <c r="Q126" s="195"/>
      <c r="R126" s="195"/>
      <c r="S126" s="195"/>
      <c r="T126" s="196"/>
      <c r="AT126" s="197" t="s">
        <v>142</v>
      </c>
      <c r="AU126" s="197" t="s">
        <v>85</v>
      </c>
      <c r="AV126" s="12" t="s">
        <v>145</v>
      </c>
      <c r="AW126" s="12" t="s">
        <v>41</v>
      </c>
      <c r="AX126" s="12" t="s">
        <v>77</v>
      </c>
      <c r="AY126" s="197" t="s">
        <v>126</v>
      </c>
    </row>
    <row r="127" spans="2:51" s="13" customFormat="1" ht="22.5" customHeight="1">
      <c r="B127" s="210"/>
      <c r="D127" s="177" t="s">
        <v>142</v>
      </c>
      <c r="E127" s="211" t="s">
        <v>20</v>
      </c>
      <c r="F127" s="212" t="s">
        <v>199</v>
      </c>
      <c r="H127" s="213">
        <v>2123.7</v>
      </c>
      <c r="I127" s="214"/>
      <c r="L127" s="210"/>
      <c r="M127" s="215"/>
      <c r="N127" s="216"/>
      <c r="O127" s="216"/>
      <c r="P127" s="216"/>
      <c r="Q127" s="216"/>
      <c r="R127" s="216"/>
      <c r="S127" s="216"/>
      <c r="T127" s="217"/>
      <c r="AT127" s="218" t="s">
        <v>142</v>
      </c>
      <c r="AU127" s="218" t="s">
        <v>85</v>
      </c>
      <c r="AV127" s="13" t="s">
        <v>133</v>
      </c>
      <c r="AW127" s="13" t="s">
        <v>41</v>
      </c>
      <c r="AX127" s="13" t="s">
        <v>22</v>
      </c>
      <c r="AY127" s="218" t="s">
        <v>126</v>
      </c>
    </row>
    <row r="128" spans="2:65" s="1" customFormat="1" ht="22.5" customHeight="1">
      <c r="B128" s="164"/>
      <c r="C128" s="165" t="s">
        <v>200</v>
      </c>
      <c r="D128" s="165" t="s">
        <v>128</v>
      </c>
      <c r="E128" s="166" t="s">
        <v>201</v>
      </c>
      <c r="F128" s="167" t="s">
        <v>202</v>
      </c>
      <c r="G128" s="168" t="s">
        <v>157</v>
      </c>
      <c r="H128" s="169">
        <v>2123.7</v>
      </c>
      <c r="I128" s="170"/>
      <c r="J128" s="171">
        <f>ROUND(I128*H128,2)</f>
        <v>0</v>
      </c>
      <c r="K128" s="167" t="s">
        <v>132</v>
      </c>
      <c r="L128" s="34"/>
      <c r="M128" s="172" t="s">
        <v>20</v>
      </c>
      <c r="N128" s="173" t="s">
        <v>48</v>
      </c>
      <c r="O128" s="35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7" t="s">
        <v>133</v>
      </c>
      <c r="AT128" s="17" t="s">
        <v>128</v>
      </c>
      <c r="AU128" s="17" t="s">
        <v>85</v>
      </c>
      <c r="AY128" s="17" t="s">
        <v>126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22</v>
      </c>
      <c r="BK128" s="176">
        <f>ROUND(I128*H128,2)</f>
        <v>0</v>
      </c>
      <c r="BL128" s="17" t="s">
        <v>133</v>
      </c>
      <c r="BM128" s="17" t="s">
        <v>203</v>
      </c>
    </row>
    <row r="129" spans="2:47" s="1" customFormat="1" ht="22.5" customHeight="1">
      <c r="B129" s="34"/>
      <c r="D129" s="177" t="s">
        <v>135</v>
      </c>
      <c r="F129" s="178" t="s">
        <v>202</v>
      </c>
      <c r="I129" s="133"/>
      <c r="L129" s="34"/>
      <c r="M129" s="64"/>
      <c r="N129" s="35"/>
      <c r="O129" s="35"/>
      <c r="P129" s="35"/>
      <c r="Q129" s="35"/>
      <c r="R129" s="35"/>
      <c r="S129" s="35"/>
      <c r="T129" s="65"/>
      <c r="AT129" s="17" t="s">
        <v>135</v>
      </c>
      <c r="AU129" s="17" t="s">
        <v>85</v>
      </c>
    </row>
    <row r="130" spans="2:65" s="1" customFormat="1" ht="22.5" customHeight="1">
      <c r="B130" s="164"/>
      <c r="C130" s="165" t="s">
        <v>204</v>
      </c>
      <c r="D130" s="165" t="s">
        <v>128</v>
      </c>
      <c r="E130" s="166" t="s">
        <v>205</v>
      </c>
      <c r="F130" s="167" t="s">
        <v>206</v>
      </c>
      <c r="G130" s="168" t="s">
        <v>149</v>
      </c>
      <c r="H130" s="169">
        <v>3397.92</v>
      </c>
      <c r="I130" s="170"/>
      <c r="J130" s="171">
        <f>ROUND(I130*H130,2)</f>
        <v>0</v>
      </c>
      <c r="K130" s="167" t="s">
        <v>132</v>
      </c>
      <c r="L130" s="34"/>
      <c r="M130" s="172" t="s">
        <v>20</v>
      </c>
      <c r="N130" s="173" t="s">
        <v>48</v>
      </c>
      <c r="O130" s="35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AR130" s="17" t="s">
        <v>133</v>
      </c>
      <c r="AT130" s="17" t="s">
        <v>128</v>
      </c>
      <c r="AU130" s="17" t="s">
        <v>85</v>
      </c>
      <c r="AY130" s="17" t="s">
        <v>126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22</v>
      </c>
      <c r="BK130" s="176">
        <f>ROUND(I130*H130,2)</f>
        <v>0</v>
      </c>
      <c r="BL130" s="17" t="s">
        <v>133</v>
      </c>
      <c r="BM130" s="17" t="s">
        <v>207</v>
      </c>
    </row>
    <row r="131" spans="2:47" s="1" customFormat="1" ht="22.5" customHeight="1">
      <c r="B131" s="34"/>
      <c r="D131" s="179" t="s">
        <v>135</v>
      </c>
      <c r="F131" s="180" t="s">
        <v>208</v>
      </c>
      <c r="I131" s="133"/>
      <c r="L131" s="34"/>
      <c r="M131" s="64"/>
      <c r="N131" s="35"/>
      <c r="O131" s="35"/>
      <c r="P131" s="35"/>
      <c r="Q131" s="35"/>
      <c r="R131" s="35"/>
      <c r="S131" s="35"/>
      <c r="T131" s="65"/>
      <c r="AT131" s="17" t="s">
        <v>135</v>
      </c>
      <c r="AU131" s="17" t="s">
        <v>85</v>
      </c>
    </row>
    <row r="132" spans="2:51" s="11" customFormat="1" ht="22.5" customHeight="1">
      <c r="B132" s="181"/>
      <c r="D132" s="179" t="s">
        <v>142</v>
      </c>
      <c r="E132" s="182" t="s">
        <v>20</v>
      </c>
      <c r="F132" s="183" t="s">
        <v>209</v>
      </c>
      <c r="H132" s="184">
        <v>3397.92</v>
      </c>
      <c r="I132" s="185"/>
      <c r="L132" s="181"/>
      <c r="M132" s="186"/>
      <c r="N132" s="187"/>
      <c r="O132" s="187"/>
      <c r="P132" s="187"/>
      <c r="Q132" s="187"/>
      <c r="R132" s="187"/>
      <c r="S132" s="187"/>
      <c r="T132" s="188"/>
      <c r="AT132" s="182" t="s">
        <v>142</v>
      </c>
      <c r="AU132" s="182" t="s">
        <v>85</v>
      </c>
      <c r="AV132" s="11" t="s">
        <v>85</v>
      </c>
      <c r="AW132" s="11" t="s">
        <v>41</v>
      </c>
      <c r="AX132" s="11" t="s">
        <v>77</v>
      </c>
      <c r="AY132" s="182" t="s">
        <v>126</v>
      </c>
    </row>
    <row r="133" spans="2:51" s="12" customFormat="1" ht="22.5" customHeight="1">
      <c r="B133" s="189"/>
      <c r="D133" s="177" t="s">
        <v>142</v>
      </c>
      <c r="E133" s="190" t="s">
        <v>20</v>
      </c>
      <c r="F133" s="191" t="s">
        <v>144</v>
      </c>
      <c r="H133" s="192">
        <v>3397.92</v>
      </c>
      <c r="I133" s="193"/>
      <c r="L133" s="189"/>
      <c r="M133" s="194"/>
      <c r="N133" s="195"/>
      <c r="O133" s="195"/>
      <c r="P133" s="195"/>
      <c r="Q133" s="195"/>
      <c r="R133" s="195"/>
      <c r="S133" s="195"/>
      <c r="T133" s="196"/>
      <c r="AT133" s="197" t="s">
        <v>142</v>
      </c>
      <c r="AU133" s="197" t="s">
        <v>85</v>
      </c>
      <c r="AV133" s="12" t="s">
        <v>145</v>
      </c>
      <c r="AW133" s="12" t="s">
        <v>41</v>
      </c>
      <c r="AX133" s="12" t="s">
        <v>22</v>
      </c>
      <c r="AY133" s="197" t="s">
        <v>126</v>
      </c>
    </row>
    <row r="134" spans="2:65" s="1" customFormat="1" ht="22.5" customHeight="1">
      <c r="B134" s="164"/>
      <c r="C134" s="165" t="s">
        <v>210</v>
      </c>
      <c r="D134" s="165" t="s">
        <v>128</v>
      </c>
      <c r="E134" s="166" t="s">
        <v>211</v>
      </c>
      <c r="F134" s="167" t="s">
        <v>212</v>
      </c>
      <c r="G134" s="168" t="s">
        <v>157</v>
      </c>
      <c r="H134" s="169">
        <v>8</v>
      </c>
      <c r="I134" s="170"/>
      <c r="J134" s="171">
        <f>ROUND(I134*H134,2)</f>
        <v>0</v>
      </c>
      <c r="K134" s="167" t="s">
        <v>132</v>
      </c>
      <c r="L134" s="34"/>
      <c r="M134" s="172" t="s">
        <v>20</v>
      </c>
      <c r="N134" s="173" t="s">
        <v>48</v>
      </c>
      <c r="O134" s="35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7" t="s">
        <v>133</v>
      </c>
      <c r="AT134" s="17" t="s">
        <v>128</v>
      </c>
      <c r="AU134" s="17" t="s">
        <v>85</v>
      </c>
      <c r="AY134" s="17" t="s">
        <v>126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7" t="s">
        <v>22</v>
      </c>
      <c r="BK134" s="176">
        <f>ROUND(I134*H134,2)</f>
        <v>0</v>
      </c>
      <c r="BL134" s="17" t="s">
        <v>133</v>
      </c>
      <c r="BM134" s="17" t="s">
        <v>213</v>
      </c>
    </row>
    <row r="135" spans="2:47" s="1" customFormat="1" ht="30" customHeight="1">
      <c r="B135" s="34"/>
      <c r="D135" s="179" t="s">
        <v>135</v>
      </c>
      <c r="F135" s="180" t="s">
        <v>214</v>
      </c>
      <c r="I135" s="133"/>
      <c r="L135" s="34"/>
      <c r="M135" s="64"/>
      <c r="N135" s="35"/>
      <c r="O135" s="35"/>
      <c r="P135" s="35"/>
      <c r="Q135" s="35"/>
      <c r="R135" s="35"/>
      <c r="S135" s="35"/>
      <c r="T135" s="65"/>
      <c r="AT135" s="17" t="s">
        <v>135</v>
      </c>
      <c r="AU135" s="17" t="s">
        <v>85</v>
      </c>
    </row>
    <row r="136" spans="2:51" s="11" customFormat="1" ht="22.5" customHeight="1">
      <c r="B136" s="181"/>
      <c r="D136" s="179" t="s">
        <v>142</v>
      </c>
      <c r="E136" s="182" t="s">
        <v>20</v>
      </c>
      <c r="F136" s="183" t="s">
        <v>215</v>
      </c>
      <c r="H136" s="184">
        <v>8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2" t="s">
        <v>142</v>
      </c>
      <c r="AU136" s="182" t="s">
        <v>85</v>
      </c>
      <c r="AV136" s="11" t="s">
        <v>85</v>
      </c>
      <c r="AW136" s="11" t="s">
        <v>41</v>
      </c>
      <c r="AX136" s="11" t="s">
        <v>77</v>
      </c>
      <c r="AY136" s="182" t="s">
        <v>126</v>
      </c>
    </row>
    <row r="137" spans="2:51" s="12" customFormat="1" ht="22.5" customHeight="1">
      <c r="B137" s="189"/>
      <c r="D137" s="177" t="s">
        <v>142</v>
      </c>
      <c r="E137" s="190" t="s">
        <v>20</v>
      </c>
      <c r="F137" s="191" t="s">
        <v>144</v>
      </c>
      <c r="H137" s="192">
        <v>8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7" t="s">
        <v>142</v>
      </c>
      <c r="AU137" s="197" t="s">
        <v>85</v>
      </c>
      <c r="AV137" s="12" t="s">
        <v>145</v>
      </c>
      <c r="AW137" s="12" t="s">
        <v>41</v>
      </c>
      <c r="AX137" s="12" t="s">
        <v>22</v>
      </c>
      <c r="AY137" s="197" t="s">
        <v>126</v>
      </c>
    </row>
    <row r="138" spans="2:65" s="1" customFormat="1" ht="22.5" customHeight="1">
      <c r="B138" s="164"/>
      <c r="C138" s="198" t="s">
        <v>8</v>
      </c>
      <c r="D138" s="198" t="s">
        <v>146</v>
      </c>
      <c r="E138" s="199" t="s">
        <v>216</v>
      </c>
      <c r="F138" s="200" t="s">
        <v>217</v>
      </c>
      <c r="G138" s="201" t="s">
        <v>149</v>
      </c>
      <c r="H138" s="202">
        <v>13.2</v>
      </c>
      <c r="I138" s="203"/>
      <c r="J138" s="204">
        <f>ROUND(I138*H138,2)</f>
        <v>0</v>
      </c>
      <c r="K138" s="200" t="s">
        <v>132</v>
      </c>
      <c r="L138" s="205"/>
      <c r="M138" s="206" t="s">
        <v>20</v>
      </c>
      <c r="N138" s="207" t="s">
        <v>48</v>
      </c>
      <c r="O138" s="35"/>
      <c r="P138" s="174">
        <f>O138*H138</f>
        <v>0</v>
      </c>
      <c r="Q138" s="174">
        <v>1</v>
      </c>
      <c r="R138" s="174">
        <f>Q138*H138</f>
        <v>13.2</v>
      </c>
      <c r="S138" s="174">
        <v>0</v>
      </c>
      <c r="T138" s="175">
        <f>S138*H138</f>
        <v>0</v>
      </c>
      <c r="AR138" s="17" t="s">
        <v>150</v>
      </c>
      <c r="AT138" s="17" t="s">
        <v>146</v>
      </c>
      <c r="AU138" s="17" t="s">
        <v>85</v>
      </c>
      <c r="AY138" s="17" t="s">
        <v>126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22</v>
      </c>
      <c r="BK138" s="176">
        <f>ROUND(I138*H138,2)</f>
        <v>0</v>
      </c>
      <c r="BL138" s="17" t="s">
        <v>133</v>
      </c>
      <c r="BM138" s="17" t="s">
        <v>218</v>
      </c>
    </row>
    <row r="139" spans="2:47" s="1" customFormat="1" ht="42" customHeight="1">
      <c r="B139" s="34"/>
      <c r="D139" s="179" t="s">
        <v>135</v>
      </c>
      <c r="F139" s="180" t="s">
        <v>219</v>
      </c>
      <c r="I139" s="133"/>
      <c r="L139" s="34"/>
      <c r="M139" s="64"/>
      <c r="N139" s="35"/>
      <c r="O139" s="35"/>
      <c r="P139" s="35"/>
      <c r="Q139" s="35"/>
      <c r="R139" s="35"/>
      <c r="S139" s="35"/>
      <c r="T139" s="65"/>
      <c r="AT139" s="17" t="s">
        <v>135</v>
      </c>
      <c r="AU139" s="17" t="s">
        <v>85</v>
      </c>
    </row>
    <row r="140" spans="2:51" s="11" customFormat="1" ht="22.5" customHeight="1">
      <c r="B140" s="181"/>
      <c r="D140" s="177" t="s">
        <v>142</v>
      </c>
      <c r="E140" s="219" t="s">
        <v>20</v>
      </c>
      <c r="F140" s="220" t="s">
        <v>220</v>
      </c>
      <c r="H140" s="221">
        <v>13.2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2" t="s">
        <v>142</v>
      </c>
      <c r="AU140" s="182" t="s">
        <v>85</v>
      </c>
      <c r="AV140" s="11" t="s">
        <v>85</v>
      </c>
      <c r="AW140" s="11" t="s">
        <v>41</v>
      </c>
      <c r="AX140" s="11" t="s">
        <v>22</v>
      </c>
      <c r="AY140" s="182" t="s">
        <v>126</v>
      </c>
    </row>
    <row r="141" spans="2:65" s="1" customFormat="1" ht="31.5" customHeight="1">
      <c r="B141" s="164"/>
      <c r="C141" s="165" t="s">
        <v>221</v>
      </c>
      <c r="D141" s="165" t="s">
        <v>128</v>
      </c>
      <c r="E141" s="166" t="s">
        <v>222</v>
      </c>
      <c r="F141" s="167" t="s">
        <v>223</v>
      </c>
      <c r="G141" s="168" t="s">
        <v>139</v>
      </c>
      <c r="H141" s="169">
        <v>800</v>
      </c>
      <c r="I141" s="170"/>
      <c r="J141" s="171">
        <f>ROUND(I141*H141,2)</f>
        <v>0</v>
      </c>
      <c r="K141" s="167" t="s">
        <v>20</v>
      </c>
      <c r="L141" s="34"/>
      <c r="M141" s="172" t="s">
        <v>20</v>
      </c>
      <c r="N141" s="173" t="s">
        <v>48</v>
      </c>
      <c r="O141" s="35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7" t="s">
        <v>133</v>
      </c>
      <c r="AT141" s="17" t="s">
        <v>128</v>
      </c>
      <c r="AU141" s="17" t="s">
        <v>85</v>
      </c>
      <c r="AY141" s="17" t="s">
        <v>126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22</v>
      </c>
      <c r="BK141" s="176">
        <f>ROUND(I141*H141,2)</f>
        <v>0</v>
      </c>
      <c r="BL141" s="17" t="s">
        <v>133</v>
      </c>
      <c r="BM141" s="17" t="s">
        <v>224</v>
      </c>
    </row>
    <row r="142" spans="2:47" s="1" customFormat="1" ht="30" customHeight="1">
      <c r="B142" s="34"/>
      <c r="D142" s="177" t="s">
        <v>135</v>
      </c>
      <c r="F142" s="178" t="s">
        <v>225</v>
      </c>
      <c r="I142" s="133"/>
      <c r="L142" s="34"/>
      <c r="M142" s="64"/>
      <c r="N142" s="35"/>
      <c r="O142" s="35"/>
      <c r="P142" s="35"/>
      <c r="Q142" s="35"/>
      <c r="R142" s="35"/>
      <c r="S142" s="35"/>
      <c r="T142" s="65"/>
      <c r="AT142" s="17" t="s">
        <v>135</v>
      </c>
      <c r="AU142" s="17" t="s">
        <v>85</v>
      </c>
    </row>
    <row r="143" spans="2:65" s="1" customFormat="1" ht="22.5" customHeight="1">
      <c r="B143" s="164"/>
      <c r="C143" s="165" t="s">
        <v>226</v>
      </c>
      <c r="D143" s="165" t="s">
        <v>128</v>
      </c>
      <c r="E143" s="166" t="s">
        <v>227</v>
      </c>
      <c r="F143" s="167" t="s">
        <v>228</v>
      </c>
      <c r="G143" s="168" t="s">
        <v>139</v>
      </c>
      <c r="H143" s="169">
        <v>800</v>
      </c>
      <c r="I143" s="170"/>
      <c r="J143" s="171">
        <f>ROUND(I143*H143,2)</f>
        <v>0</v>
      </c>
      <c r="K143" s="167" t="s">
        <v>132</v>
      </c>
      <c r="L143" s="34"/>
      <c r="M143" s="172" t="s">
        <v>20</v>
      </c>
      <c r="N143" s="173" t="s">
        <v>48</v>
      </c>
      <c r="O143" s="35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AR143" s="17" t="s">
        <v>133</v>
      </c>
      <c r="AT143" s="17" t="s">
        <v>128</v>
      </c>
      <c r="AU143" s="17" t="s">
        <v>85</v>
      </c>
      <c r="AY143" s="17" t="s">
        <v>126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22</v>
      </c>
      <c r="BK143" s="176">
        <f>ROUND(I143*H143,2)</f>
        <v>0</v>
      </c>
      <c r="BL143" s="17" t="s">
        <v>133</v>
      </c>
      <c r="BM143" s="17" t="s">
        <v>229</v>
      </c>
    </row>
    <row r="144" spans="2:47" s="1" customFormat="1" ht="30" customHeight="1">
      <c r="B144" s="34"/>
      <c r="D144" s="177" t="s">
        <v>135</v>
      </c>
      <c r="F144" s="178" t="s">
        <v>230</v>
      </c>
      <c r="I144" s="133"/>
      <c r="L144" s="34"/>
      <c r="M144" s="64"/>
      <c r="N144" s="35"/>
      <c r="O144" s="35"/>
      <c r="P144" s="35"/>
      <c r="Q144" s="35"/>
      <c r="R144" s="35"/>
      <c r="S144" s="35"/>
      <c r="T144" s="65"/>
      <c r="AT144" s="17" t="s">
        <v>135</v>
      </c>
      <c r="AU144" s="17" t="s">
        <v>85</v>
      </c>
    </row>
    <row r="145" spans="2:65" s="1" customFormat="1" ht="22.5" customHeight="1">
      <c r="B145" s="164"/>
      <c r="C145" s="198" t="s">
        <v>231</v>
      </c>
      <c r="D145" s="198" t="s">
        <v>146</v>
      </c>
      <c r="E145" s="199" t="s">
        <v>232</v>
      </c>
      <c r="F145" s="200" t="s">
        <v>233</v>
      </c>
      <c r="G145" s="201" t="s">
        <v>234</v>
      </c>
      <c r="H145" s="202">
        <v>12</v>
      </c>
      <c r="I145" s="203"/>
      <c r="J145" s="204">
        <f>ROUND(I145*H145,2)</f>
        <v>0</v>
      </c>
      <c r="K145" s="200" t="s">
        <v>132</v>
      </c>
      <c r="L145" s="205"/>
      <c r="M145" s="206" t="s">
        <v>20</v>
      </c>
      <c r="N145" s="207" t="s">
        <v>48</v>
      </c>
      <c r="O145" s="35"/>
      <c r="P145" s="174">
        <f>O145*H145</f>
        <v>0</v>
      </c>
      <c r="Q145" s="174">
        <v>0.001</v>
      </c>
      <c r="R145" s="174">
        <f>Q145*H145</f>
        <v>0.012</v>
      </c>
      <c r="S145" s="174">
        <v>0</v>
      </c>
      <c r="T145" s="175">
        <f>S145*H145</f>
        <v>0</v>
      </c>
      <c r="AR145" s="17" t="s">
        <v>150</v>
      </c>
      <c r="AT145" s="17" t="s">
        <v>146</v>
      </c>
      <c r="AU145" s="17" t="s">
        <v>85</v>
      </c>
      <c r="AY145" s="17" t="s">
        <v>126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7" t="s">
        <v>22</v>
      </c>
      <c r="BK145" s="176">
        <f>ROUND(I145*H145,2)</f>
        <v>0</v>
      </c>
      <c r="BL145" s="17" t="s">
        <v>133</v>
      </c>
      <c r="BM145" s="17" t="s">
        <v>235</v>
      </c>
    </row>
    <row r="146" spans="2:47" s="1" customFormat="1" ht="22.5" customHeight="1">
      <c r="B146" s="34"/>
      <c r="D146" s="179" t="s">
        <v>135</v>
      </c>
      <c r="F146" s="180" t="s">
        <v>236</v>
      </c>
      <c r="I146" s="133"/>
      <c r="L146" s="34"/>
      <c r="M146" s="64"/>
      <c r="N146" s="35"/>
      <c r="O146" s="35"/>
      <c r="P146" s="35"/>
      <c r="Q146" s="35"/>
      <c r="R146" s="35"/>
      <c r="S146" s="35"/>
      <c r="T146" s="65"/>
      <c r="AT146" s="17" t="s">
        <v>135</v>
      </c>
      <c r="AU146" s="17" t="s">
        <v>85</v>
      </c>
    </row>
    <row r="147" spans="2:51" s="11" customFormat="1" ht="22.5" customHeight="1">
      <c r="B147" s="181"/>
      <c r="D147" s="177" t="s">
        <v>142</v>
      </c>
      <c r="F147" s="220" t="s">
        <v>237</v>
      </c>
      <c r="H147" s="221">
        <v>12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142</v>
      </c>
      <c r="AU147" s="182" t="s">
        <v>85</v>
      </c>
      <c r="AV147" s="11" t="s">
        <v>85</v>
      </c>
      <c r="AW147" s="11" t="s">
        <v>4</v>
      </c>
      <c r="AX147" s="11" t="s">
        <v>22</v>
      </c>
      <c r="AY147" s="182" t="s">
        <v>126</v>
      </c>
    </row>
    <row r="148" spans="2:65" s="1" customFormat="1" ht="31.5" customHeight="1">
      <c r="B148" s="164"/>
      <c r="C148" s="165" t="s">
        <v>238</v>
      </c>
      <c r="D148" s="165" t="s">
        <v>128</v>
      </c>
      <c r="E148" s="166" t="s">
        <v>239</v>
      </c>
      <c r="F148" s="167" t="s">
        <v>240</v>
      </c>
      <c r="G148" s="168" t="s">
        <v>139</v>
      </c>
      <c r="H148" s="169">
        <v>800</v>
      </c>
      <c r="I148" s="170"/>
      <c r="J148" s="171">
        <f>ROUND(I148*H148,2)</f>
        <v>0</v>
      </c>
      <c r="K148" s="167" t="s">
        <v>132</v>
      </c>
      <c r="L148" s="34"/>
      <c r="M148" s="172" t="s">
        <v>20</v>
      </c>
      <c r="N148" s="173" t="s">
        <v>48</v>
      </c>
      <c r="O148" s="35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AR148" s="17" t="s">
        <v>133</v>
      </c>
      <c r="AT148" s="17" t="s">
        <v>128</v>
      </c>
      <c r="AU148" s="17" t="s">
        <v>85</v>
      </c>
      <c r="AY148" s="17" t="s">
        <v>126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7" t="s">
        <v>22</v>
      </c>
      <c r="BK148" s="176">
        <f>ROUND(I148*H148,2)</f>
        <v>0</v>
      </c>
      <c r="BL148" s="17" t="s">
        <v>133</v>
      </c>
      <c r="BM148" s="17" t="s">
        <v>241</v>
      </c>
    </row>
    <row r="149" spans="2:47" s="1" customFormat="1" ht="30" customHeight="1">
      <c r="B149" s="34"/>
      <c r="D149" s="179" t="s">
        <v>135</v>
      </c>
      <c r="F149" s="180" t="s">
        <v>242</v>
      </c>
      <c r="I149" s="133"/>
      <c r="L149" s="34"/>
      <c r="M149" s="64"/>
      <c r="N149" s="35"/>
      <c r="O149" s="35"/>
      <c r="P149" s="35"/>
      <c r="Q149" s="35"/>
      <c r="R149" s="35"/>
      <c r="S149" s="35"/>
      <c r="T149" s="65"/>
      <c r="AT149" s="17" t="s">
        <v>135</v>
      </c>
      <c r="AU149" s="17" t="s">
        <v>85</v>
      </c>
    </row>
    <row r="150" spans="2:51" s="11" customFormat="1" ht="22.5" customHeight="1">
      <c r="B150" s="181"/>
      <c r="D150" s="179" t="s">
        <v>142</v>
      </c>
      <c r="E150" s="182" t="s">
        <v>20</v>
      </c>
      <c r="F150" s="183" t="s">
        <v>243</v>
      </c>
      <c r="H150" s="184">
        <v>800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142</v>
      </c>
      <c r="AU150" s="182" t="s">
        <v>85</v>
      </c>
      <c r="AV150" s="11" t="s">
        <v>85</v>
      </c>
      <c r="AW150" s="11" t="s">
        <v>41</v>
      </c>
      <c r="AX150" s="11" t="s">
        <v>77</v>
      </c>
      <c r="AY150" s="182" t="s">
        <v>126</v>
      </c>
    </row>
    <row r="151" spans="2:51" s="12" customFormat="1" ht="22.5" customHeight="1">
      <c r="B151" s="189"/>
      <c r="D151" s="177" t="s">
        <v>142</v>
      </c>
      <c r="E151" s="190" t="s">
        <v>20</v>
      </c>
      <c r="F151" s="191" t="s">
        <v>144</v>
      </c>
      <c r="H151" s="192">
        <v>800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7" t="s">
        <v>142</v>
      </c>
      <c r="AU151" s="197" t="s">
        <v>85</v>
      </c>
      <c r="AV151" s="12" t="s">
        <v>145</v>
      </c>
      <c r="AW151" s="12" t="s">
        <v>41</v>
      </c>
      <c r="AX151" s="12" t="s">
        <v>22</v>
      </c>
      <c r="AY151" s="197" t="s">
        <v>126</v>
      </c>
    </row>
    <row r="152" spans="2:65" s="1" customFormat="1" ht="22.5" customHeight="1">
      <c r="B152" s="164"/>
      <c r="C152" s="165" t="s">
        <v>244</v>
      </c>
      <c r="D152" s="165" t="s">
        <v>128</v>
      </c>
      <c r="E152" s="166" t="s">
        <v>245</v>
      </c>
      <c r="F152" s="167" t="s">
        <v>246</v>
      </c>
      <c r="G152" s="168" t="s">
        <v>157</v>
      </c>
      <c r="H152" s="169">
        <v>750</v>
      </c>
      <c r="I152" s="170"/>
      <c r="J152" s="171">
        <f>ROUND(I152*H152,2)</f>
        <v>0</v>
      </c>
      <c r="K152" s="167" t="s">
        <v>20</v>
      </c>
      <c r="L152" s="34"/>
      <c r="M152" s="172" t="s">
        <v>20</v>
      </c>
      <c r="N152" s="173" t="s">
        <v>48</v>
      </c>
      <c r="O152" s="35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AR152" s="17" t="s">
        <v>133</v>
      </c>
      <c r="AT152" s="17" t="s">
        <v>128</v>
      </c>
      <c r="AU152" s="17" t="s">
        <v>85</v>
      </c>
      <c r="AY152" s="17" t="s">
        <v>126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7" t="s">
        <v>22</v>
      </c>
      <c r="BK152" s="176">
        <f>ROUND(I152*H152,2)</f>
        <v>0</v>
      </c>
      <c r="BL152" s="17" t="s">
        <v>133</v>
      </c>
      <c r="BM152" s="17" t="s">
        <v>247</v>
      </c>
    </row>
    <row r="153" spans="2:63" s="10" customFormat="1" ht="29.25" customHeight="1">
      <c r="B153" s="150"/>
      <c r="D153" s="161" t="s">
        <v>76</v>
      </c>
      <c r="E153" s="162" t="s">
        <v>85</v>
      </c>
      <c r="F153" s="162" t="s">
        <v>248</v>
      </c>
      <c r="I153" s="153"/>
      <c r="J153" s="163">
        <f>BK153</f>
        <v>0</v>
      </c>
      <c r="L153" s="150"/>
      <c r="M153" s="155"/>
      <c r="N153" s="156"/>
      <c r="O153" s="156"/>
      <c r="P153" s="157">
        <f>SUM(P154:P155)</f>
        <v>0</v>
      </c>
      <c r="Q153" s="156"/>
      <c r="R153" s="157">
        <f>SUM(R154:R155)</f>
        <v>9.0628</v>
      </c>
      <c r="S153" s="156"/>
      <c r="T153" s="158">
        <f>SUM(T154:T155)</f>
        <v>0</v>
      </c>
      <c r="AR153" s="151" t="s">
        <v>22</v>
      </c>
      <c r="AT153" s="159" t="s">
        <v>76</v>
      </c>
      <c r="AU153" s="159" t="s">
        <v>22</v>
      </c>
      <c r="AY153" s="151" t="s">
        <v>126</v>
      </c>
      <c r="BK153" s="160">
        <f>SUM(BK154:BK155)</f>
        <v>0</v>
      </c>
    </row>
    <row r="154" spans="2:65" s="1" customFormat="1" ht="31.5" customHeight="1">
      <c r="B154" s="164"/>
      <c r="C154" s="165" t="s">
        <v>7</v>
      </c>
      <c r="D154" s="165" t="s">
        <v>128</v>
      </c>
      <c r="E154" s="166" t="s">
        <v>249</v>
      </c>
      <c r="F154" s="167" t="s">
        <v>250</v>
      </c>
      <c r="G154" s="168" t="s">
        <v>131</v>
      </c>
      <c r="H154" s="169">
        <v>40</v>
      </c>
      <c r="I154" s="170"/>
      <c r="J154" s="171">
        <f>ROUND(I154*H154,2)</f>
        <v>0</v>
      </c>
      <c r="K154" s="167" t="s">
        <v>132</v>
      </c>
      <c r="L154" s="34"/>
      <c r="M154" s="172" t="s">
        <v>20</v>
      </c>
      <c r="N154" s="173" t="s">
        <v>48</v>
      </c>
      <c r="O154" s="35"/>
      <c r="P154" s="174">
        <f>O154*H154</f>
        <v>0</v>
      </c>
      <c r="Q154" s="174">
        <v>0.22657</v>
      </c>
      <c r="R154" s="174">
        <f>Q154*H154</f>
        <v>9.0628</v>
      </c>
      <c r="S154" s="174">
        <v>0</v>
      </c>
      <c r="T154" s="175">
        <f>S154*H154</f>
        <v>0</v>
      </c>
      <c r="AR154" s="17" t="s">
        <v>133</v>
      </c>
      <c r="AT154" s="17" t="s">
        <v>128</v>
      </c>
      <c r="AU154" s="17" t="s">
        <v>85</v>
      </c>
      <c r="AY154" s="17" t="s">
        <v>126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7" t="s">
        <v>22</v>
      </c>
      <c r="BK154" s="176">
        <f>ROUND(I154*H154,2)</f>
        <v>0</v>
      </c>
      <c r="BL154" s="17" t="s">
        <v>133</v>
      </c>
      <c r="BM154" s="17" t="s">
        <v>251</v>
      </c>
    </row>
    <row r="155" spans="2:47" s="1" customFormat="1" ht="42" customHeight="1">
      <c r="B155" s="34"/>
      <c r="D155" s="179" t="s">
        <v>135</v>
      </c>
      <c r="F155" s="180" t="s">
        <v>252</v>
      </c>
      <c r="I155" s="133"/>
      <c r="L155" s="34"/>
      <c r="M155" s="64"/>
      <c r="N155" s="35"/>
      <c r="O155" s="35"/>
      <c r="P155" s="35"/>
      <c r="Q155" s="35"/>
      <c r="R155" s="35"/>
      <c r="S155" s="35"/>
      <c r="T155" s="65"/>
      <c r="AT155" s="17" t="s">
        <v>135</v>
      </c>
      <c r="AU155" s="17" t="s">
        <v>85</v>
      </c>
    </row>
    <row r="156" spans="2:63" s="10" customFormat="1" ht="29.25" customHeight="1">
      <c r="B156" s="150"/>
      <c r="D156" s="161" t="s">
        <v>76</v>
      </c>
      <c r="E156" s="162" t="s">
        <v>160</v>
      </c>
      <c r="F156" s="162" t="s">
        <v>253</v>
      </c>
      <c r="I156" s="153"/>
      <c r="J156" s="163">
        <f>BK156</f>
        <v>0</v>
      </c>
      <c r="L156" s="150"/>
      <c r="M156" s="155"/>
      <c r="N156" s="156"/>
      <c r="O156" s="156"/>
      <c r="P156" s="157">
        <f>SUM(P157:P163)</f>
        <v>0</v>
      </c>
      <c r="Q156" s="156"/>
      <c r="R156" s="157">
        <f>SUM(R157:R163)</f>
        <v>0</v>
      </c>
      <c r="S156" s="156"/>
      <c r="T156" s="158">
        <f>SUM(T157:T163)</f>
        <v>0</v>
      </c>
      <c r="AR156" s="151" t="s">
        <v>22</v>
      </c>
      <c r="AT156" s="159" t="s">
        <v>76</v>
      </c>
      <c r="AU156" s="159" t="s">
        <v>22</v>
      </c>
      <c r="AY156" s="151" t="s">
        <v>126</v>
      </c>
      <c r="BK156" s="160">
        <f>SUM(BK157:BK163)</f>
        <v>0</v>
      </c>
    </row>
    <row r="157" spans="2:65" s="1" customFormat="1" ht="31.5" customHeight="1">
      <c r="B157" s="164"/>
      <c r="C157" s="165" t="s">
        <v>254</v>
      </c>
      <c r="D157" s="165" t="s">
        <v>128</v>
      </c>
      <c r="E157" s="166" t="s">
        <v>255</v>
      </c>
      <c r="F157" s="167" t="s">
        <v>256</v>
      </c>
      <c r="G157" s="168" t="s">
        <v>139</v>
      </c>
      <c r="H157" s="169">
        <v>1444</v>
      </c>
      <c r="I157" s="170"/>
      <c r="J157" s="171">
        <f>ROUND(I157*H157,2)</f>
        <v>0</v>
      </c>
      <c r="K157" s="167" t="s">
        <v>132</v>
      </c>
      <c r="L157" s="34"/>
      <c r="M157" s="172" t="s">
        <v>20</v>
      </c>
      <c r="N157" s="173" t="s">
        <v>48</v>
      </c>
      <c r="O157" s="35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AR157" s="17" t="s">
        <v>133</v>
      </c>
      <c r="AT157" s="17" t="s">
        <v>128</v>
      </c>
      <c r="AU157" s="17" t="s">
        <v>85</v>
      </c>
      <c r="AY157" s="17" t="s">
        <v>126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22</v>
      </c>
      <c r="BK157" s="176">
        <f>ROUND(I157*H157,2)</f>
        <v>0</v>
      </c>
      <c r="BL157" s="17" t="s">
        <v>133</v>
      </c>
      <c r="BM157" s="17" t="s">
        <v>257</v>
      </c>
    </row>
    <row r="158" spans="2:47" s="1" customFormat="1" ht="42" customHeight="1">
      <c r="B158" s="34"/>
      <c r="D158" s="179" t="s">
        <v>135</v>
      </c>
      <c r="F158" s="180" t="s">
        <v>258</v>
      </c>
      <c r="I158" s="133"/>
      <c r="L158" s="34"/>
      <c r="M158" s="64"/>
      <c r="N158" s="35"/>
      <c r="O158" s="35"/>
      <c r="P158" s="35"/>
      <c r="Q158" s="35"/>
      <c r="R158" s="35"/>
      <c r="S158" s="35"/>
      <c r="T158" s="65"/>
      <c r="AT158" s="17" t="s">
        <v>135</v>
      </c>
      <c r="AU158" s="17" t="s">
        <v>85</v>
      </c>
    </row>
    <row r="159" spans="2:51" s="11" customFormat="1" ht="22.5" customHeight="1">
      <c r="B159" s="181"/>
      <c r="D159" s="179" t="s">
        <v>142</v>
      </c>
      <c r="E159" s="182" t="s">
        <v>20</v>
      </c>
      <c r="F159" s="183" t="s">
        <v>259</v>
      </c>
      <c r="H159" s="184">
        <v>84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142</v>
      </c>
      <c r="AU159" s="182" t="s">
        <v>85</v>
      </c>
      <c r="AV159" s="11" t="s">
        <v>85</v>
      </c>
      <c r="AW159" s="11" t="s">
        <v>41</v>
      </c>
      <c r="AX159" s="11" t="s">
        <v>77</v>
      </c>
      <c r="AY159" s="182" t="s">
        <v>126</v>
      </c>
    </row>
    <row r="160" spans="2:51" s="12" customFormat="1" ht="22.5" customHeight="1">
      <c r="B160" s="189"/>
      <c r="D160" s="179" t="s">
        <v>142</v>
      </c>
      <c r="E160" s="197" t="s">
        <v>20</v>
      </c>
      <c r="F160" s="208" t="s">
        <v>260</v>
      </c>
      <c r="H160" s="209">
        <v>84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7" t="s">
        <v>142</v>
      </c>
      <c r="AU160" s="197" t="s">
        <v>85</v>
      </c>
      <c r="AV160" s="12" t="s">
        <v>145</v>
      </c>
      <c r="AW160" s="12" t="s">
        <v>41</v>
      </c>
      <c r="AX160" s="12" t="s">
        <v>77</v>
      </c>
      <c r="AY160" s="197" t="s">
        <v>126</v>
      </c>
    </row>
    <row r="161" spans="2:51" s="11" customFormat="1" ht="22.5" customHeight="1">
      <c r="B161" s="181"/>
      <c r="D161" s="179" t="s">
        <v>142</v>
      </c>
      <c r="E161" s="182" t="s">
        <v>20</v>
      </c>
      <c r="F161" s="183" t="s">
        <v>261</v>
      </c>
      <c r="H161" s="184">
        <v>1360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142</v>
      </c>
      <c r="AU161" s="182" t="s">
        <v>85</v>
      </c>
      <c r="AV161" s="11" t="s">
        <v>85</v>
      </c>
      <c r="AW161" s="11" t="s">
        <v>41</v>
      </c>
      <c r="AX161" s="11" t="s">
        <v>77</v>
      </c>
      <c r="AY161" s="182" t="s">
        <v>126</v>
      </c>
    </row>
    <row r="162" spans="2:51" s="12" customFormat="1" ht="22.5" customHeight="1">
      <c r="B162" s="189"/>
      <c r="D162" s="179" t="s">
        <v>142</v>
      </c>
      <c r="E162" s="197" t="s">
        <v>20</v>
      </c>
      <c r="F162" s="208" t="s">
        <v>262</v>
      </c>
      <c r="H162" s="209">
        <v>1360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7" t="s">
        <v>142</v>
      </c>
      <c r="AU162" s="197" t="s">
        <v>85</v>
      </c>
      <c r="AV162" s="12" t="s">
        <v>145</v>
      </c>
      <c r="AW162" s="12" t="s">
        <v>41</v>
      </c>
      <c r="AX162" s="12" t="s">
        <v>77</v>
      </c>
      <c r="AY162" s="197" t="s">
        <v>126</v>
      </c>
    </row>
    <row r="163" spans="2:51" s="13" customFormat="1" ht="22.5" customHeight="1">
      <c r="B163" s="210"/>
      <c r="D163" s="179" t="s">
        <v>142</v>
      </c>
      <c r="E163" s="222" t="s">
        <v>20</v>
      </c>
      <c r="F163" s="223" t="s">
        <v>199</v>
      </c>
      <c r="H163" s="224">
        <v>1444</v>
      </c>
      <c r="I163" s="214"/>
      <c r="L163" s="210"/>
      <c r="M163" s="215"/>
      <c r="N163" s="216"/>
      <c r="O163" s="216"/>
      <c r="P163" s="216"/>
      <c r="Q163" s="216"/>
      <c r="R163" s="216"/>
      <c r="S163" s="216"/>
      <c r="T163" s="217"/>
      <c r="AT163" s="218" t="s">
        <v>142</v>
      </c>
      <c r="AU163" s="218" t="s">
        <v>85</v>
      </c>
      <c r="AV163" s="13" t="s">
        <v>133</v>
      </c>
      <c r="AW163" s="13" t="s">
        <v>41</v>
      </c>
      <c r="AX163" s="13" t="s">
        <v>22</v>
      </c>
      <c r="AY163" s="218" t="s">
        <v>126</v>
      </c>
    </row>
    <row r="164" spans="2:63" s="10" customFormat="1" ht="29.25" customHeight="1">
      <c r="B164" s="150"/>
      <c r="D164" s="161" t="s">
        <v>76</v>
      </c>
      <c r="E164" s="162" t="s">
        <v>165</v>
      </c>
      <c r="F164" s="162" t="s">
        <v>263</v>
      </c>
      <c r="I164" s="153"/>
      <c r="J164" s="163">
        <f>BK164</f>
        <v>0</v>
      </c>
      <c r="L164" s="150"/>
      <c r="M164" s="155"/>
      <c r="N164" s="156"/>
      <c r="O164" s="156"/>
      <c r="P164" s="157">
        <f>SUM(P165:P168)</f>
        <v>0</v>
      </c>
      <c r="Q164" s="156"/>
      <c r="R164" s="157">
        <f>SUM(R165:R168)</f>
        <v>107.712</v>
      </c>
      <c r="S164" s="156"/>
      <c r="T164" s="158">
        <f>SUM(T165:T168)</f>
        <v>0</v>
      </c>
      <c r="AR164" s="151" t="s">
        <v>22</v>
      </c>
      <c r="AT164" s="159" t="s">
        <v>76</v>
      </c>
      <c r="AU164" s="159" t="s">
        <v>22</v>
      </c>
      <c r="AY164" s="151" t="s">
        <v>126</v>
      </c>
      <c r="BK164" s="160">
        <f>SUM(BK165:BK168)</f>
        <v>0</v>
      </c>
    </row>
    <row r="165" spans="2:65" s="1" customFormat="1" ht="22.5" customHeight="1">
      <c r="B165" s="164"/>
      <c r="C165" s="165" t="s">
        <v>264</v>
      </c>
      <c r="D165" s="165" t="s">
        <v>128</v>
      </c>
      <c r="E165" s="166" t="s">
        <v>265</v>
      </c>
      <c r="F165" s="167" t="s">
        <v>266</v>
      </c>
      <c r="G165" s="168" t="s">
        <v>157</v>
      </c>
      <c r="H165" s="169">
        <v>54.4</v>
      </c>
      <c r="I165" s="170"/>
      <c r="J165" s="171">
        <f>ROUND(I165*H165,2)</f>
        <v>0</v>
      </c>
      <c r="K165" s="167" t="s">
        <v>132</v>
      </c>
      <c r="L165" s="34"/>
      <c r="M165" s="172" t="s">
        <v>20</v>
      </c>
      <c r="N165" s="173" t="s">
        <v>48</v>
      </c>
      <c r="O165" s="35"/>
      <c r="P165" s="174">
        <f>O165*H165</f>
        <v>0</v>
      </c>
      <c r="Q165" s="174">
        <v>1.98</v>
      </c>
      <c r="R165" s="174">
        <f>Q165*H165</f>
        <v>107.712</v>
      </c>
      <c r="S165" s="174">
        <v>0</v>
      </c>
      <c r="T165" s="175">
        <f>S165*H165</f>
        <v>0</v>
      </c>
      <c r="AR165" s="17" t="s">
        <v>133</v>
      </c>
      <c r="AT165" s="17" t="s">
        <v>128</v>
      </c>
      <c r="AU165" s="17" t="s">
        <v>85</v>
      </c>
      <c r="AY165" s="17" t="s">
        <v>126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7" t="s">
        <v>22</v>
      </c>
      <c r="BK165" s="176">
        <f>ROUND(I165*H165,2)</f>
        <v>0</v>
      </c>
      <c r="BL165" s="17" t="s">
        <v>133</v>
      </c>
      <c r="BM165" s="17" t="s">
        <v>267</v>
      </c>
    </row>
    <row r="166" spans="2:47" s="1" customFormat="1" ht="22.5" customHeight="1">
      <c r="B166" s="34"/>
      <c r="D166" s="179" t="s">
        <v>135</v>
      </c>
      <c r="F166" s="180" t="s">
        <v>268</v>
      </c>
      <c r="I166" s="133"/>
      <c r="L166" s="34"/>
      <c r="M166" s="64"/>
      <c r="N166" s="35"/>
      <c r="O166" s="35"/>
      <c r="P166" s="35"/>
      <c r="Q166" s="35"/>
      <c r="R166" s="35"/>
      <c r="S166" s="35"/>
      <c r="T166" s="65"/>
      <c r="AT166" s="17" t="s">
        <v>135</v>
      </c>
      <c r="AU166" s="17" t="s">
        <v>85</v>
      </c>
    </row>
    <row r="167" spans="2:51" s="11" customFormat="1" ht="22.5" customHeight="1">
      <c r="B167" s="181"/>
      <c r="D167" s="179" t="s">
        <v>142</v>
      </c>
      <c r="E167" s="182" t="s">
        <v>20</v>
      </c>
      <c r="F167" s="183" t="s">
        <v>269</v>
      </c>
      <c r="H167" s="184">
        <v>54.4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142</v>
      </c>
      <c r="AU167" s="182" t="s">
        <v>85</v>
      </c>
      <c r="AV167" s="11" t="s">
        <v>85</v>
      </c>
      <c r="AW167" s="11" t="s">
        <v>41</v>
      </c>
      <c r="AX167" s="11" t="s">
        <v>77</v>
      </c>
      <c r="AY167" s="182" t="s">
        <v>126</v>
      </c>
    </row>
    <row r="168" spans="2:51" s="12" customFormat="1" ht="22.5" customHeight="1">
      <c r="B168" s="189"/>
      <c r="D168" s="179" t="s">
        <v>142</v>
      </c>
      <c r="E168" s="197" t="s">
        <v>20</v>
      </c>
      <c r="F168" s="208" t="s">
        <v>144</v>
      </c>
      <c r="H168" s="209">
        <v>54.4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7" t="s">
        <v>142</v>
      </c>
      <c r="AU168" s="197" t="s">
        <v>85</v>
      </c>
      <c r="AV168" s="12" t="s">
        <v>145</v>
      </c>
      <c r="AW168" s="12" t="s">
        <v>41</v>
      </c>
      <c r="AX168" s="12" t="s">
        <v>22</v>
      </c>
      <c r="AY168" s="197" t="s">
        <v>126</v>
      </c>
    </row>
    <row r="169" spans="2:63" s="10" customFormat="1" ht="29.25" customHeight="1">
      <c r="B169" s="150"/>
      <c r="D169" s="161" t="s">
        <v>76</v>
      </c>
      <c r="E169" s="162" t="s">
        <v>150</v>
      </c>
      <c r="F169" s="162" t="s">
        <v>270</v>
      </c>
      <c r="I169" s="153"/>
      <c r="J169" s="163">
        <f>BK169</f>
        <v>0</v>
      </c>
      <c r="L169" s="150"/>
      <c r="M169" s="155"/>
      <c r="N169" s="156"/>
      <c r="O169" s="156"/>
      <c r="P169" s="157">
        <f>SUM(P170:P172)</f>
        <v>0</v>
      </c>
      <c r="Q169" s="156"/>
      <c r="R169" s="157">
        <f>SUM(R170:R172)</f>
        <v>0.4208</v>
      </c>
      <c r="S169" s="156"/>
      <c r="T169" s="158">
        <f>SUM(T170:T172)</f>
        <v>0</v>
      </c>
      <c r="AR169" s="151" t="s">
        <v>22</v>
      </c>
      <c r="AT169" s="159" t="s">
        <v>76</v>
      </c>
      <c r="AU169" s="159" t="s">
        <v>22</v>
      </c>
      <c r="AY169" s="151" t="s">
        <v>126</v>
      </c>
      <c r="BK169" s="160">
        <f>SUM(BK170:BK172)</f>
        <v>0</v>
      </c>
    </row>
    <row r="170" spans="2:65" s="1" customFormat="1" ht="22.5" customHeight="1">
      <c r="B170" s="164"/>
      <c r="C170" s="165" t="s">
        <v>271</v>
      </c>
      <c r="D170" s="165" t="s">
        <v>128</v>
      </c>
      <c r="E170" s="166" t="s">
        <v>272</v>
      </c>
      <c r="F170" s="167" t="s">
        <v>273</v>
      </c>
      <c r="G170" s="168" t="s">
        <v>274</v>
      </c>
      <c r="H170" s="169">
        <v>1</v>
      </c>
      <c r="I170" s="170"/>
      <c r="J170" s="171">
        <f>ROUND(I170*H170,2)</f>
        <v>0</v>
      </c>
      <c r="K170" s="167" t="s">
        <v>132</v>
      </c>
      <c r="L170" s="34"/>
      <c r="M170" s="172" t="s">
        <v>20</v>
      </c>
      <c r="N170" s="173" t="s">
        <v>48</v>
      </c>
      <c r="O170" s="35"/>
      <c r="P170" s="174">
        <f>O170*H170</f>
        <v>0</v>
      </c>
      <c r="Q170" s="174">
        <v>0.4208</v>
      </c>
      <c r="R170" s="174">
        <f>Q170*H170</f>
        <v>0.4208</v>
      </c>
      <c r="S170" s="174">
        <v>0</v>
      </c>
      <c r="T170" s="175">
        <f>S170*H170</f>
        <v>0</v>
      </c>
      <c r="AR170" s="17" t="s">
        <v>133</v>
      </c>
      <c r="AT170" s="17" t="s">
        <v>128</v>
      </c>
      <c r="AU170" s="17" t="s">
        <v>85</v>
      </c>
      <c r="AY170" s="17" t="s">
        <v>126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22</v>
      </c>
      <c r="BK170" s="176">
        <f>ROUND(I170*H170,2)</f>
        <v>0</v>
      </c>
      <c r="BL170" s="17" t="s">
        <v>133</v>
      </c>
      <c r="BM170" s="17" t="s">
        <v>275</v>
      </c>
    </row>
    <row r="171" spans="2:47" s="1" customFormat="1" ht="22.5" customHeight="1">
      <c r="B171" s="34"/>
      <c r="D171" s="177" t="s">
        <v>135</v>
      </c>
      <c r="F171" s="178" t="s">
        <v>273</v>
      </c>
      <c r="I171" s="133"/>
      <c r="L171" s="34"/>
      <c r="M171" s="64"/>
      <c r="N171" s="35"/>
      <c r="O171" s="35"/>
      <c r="P171" s="35"/>
      <c r="Q171" s="35"/>
      <c r="R171" s="35"/>
      <c r="S171" s="35"/>
      <c r="T171" s="65"/>
      <c r="AT171" s="17" t="s">
        <v>135</v>
      </c>
      <c r="AU171" s="17" t="s">
        <v>85</v>
      </c>
    </row>
    <row r="172" spans="2:65" s="1" customFormat="1" ht="22.5" customHeight="1">
      <c r="B172" s="164"/>
      <c r="C172" s="165" t="s">
        <v>276</v>
      </c>
      <c r="D172" s="165" t="s">
        <v>128</v>
      </c>
      <c r="E172" s="166" t="s">
        <v>277</v>
      </c>
      <c r="F172" s="167" t="s">
        <v>278</v>
      </c>
      <c r="G172" s="168" t="s">
        <v>279</v>
      </c>
      <c r="H172" s="169">
        <v>2</v>
      </c>
      <c r="I172" s="170"/>
      <c r="J172" s="171">
        <f>ROUND(I172*H172,2)</f>
        <v>0</v>
      </c>
      <c r="K172" s="167" t="s">
        <v>20</v>
      </c>
      <c r="L172" s="34"/>
      <c r="M172" s="172" t="s">
        <v>20</v>
      </c>
      <c r="N172" s="173" t="s">
        <v>48</v>
      </c>
      <c r="O172" s="35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AR172" s="17" t="s">
        <v>133</v>
      </c>
      <c r="AT172" s="17" t="s">
        <v>128</v>
      </c>
      <c r="AU172" s="17" t="s">
        <v>85</v>
      </c>
      <c r="AY172" s="17" t="s">
        <v>126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7" t="s">
        <v>22</v>
      </c>
      <c r="BK172" s="176">
        <f>ROUND(I172*H172,2)</f>
        <v>0</v>
      </c>
      <c r="BL172" s="17" t="s">
        <v>133</v>
      </c>
      <c r="BM172" s="17" t="s">
        <v>280</v>
      </c>
    </row>
    <row r="173" spans="2:63" s="10" customFormat="1" ht="29.25" customHeight="1">
      <c r="B173" s="150"/>
      <c r="D173" s="161" t="s">
        <v>76</v>
      </c>
      <c r="E173" s="162" t="s">
        <v>178</v>
      </c>
      <c r="F173" s="162" t="s">
        <v>281</v>
      </c>
      <c r="I173" s="153"/>
      <c r="J173" s="163">
        <f>BK173</f>
        <v>0</v>
      </c>
      <c r="L173" s="150"/>
      <c r="M173" s="155"/>
      <c r="N173" s="156"/>
      <c r="O173" s="156"/>
      <c r="P173" s="157">
        <f>SUM(P174:P189)</f>
        <v>0</v>
      </c>
      <c r="Q173" s="156"/>
      <c r="R173" s="157">
        <f>SUM(R174:R189)</f>
        <v>48.17696</v>
      </c>
      <c r="S173" s="156"/>
      <c r="T173" s="158">
        <f>SUM(T174:T189)</f>
        <v>0</v>
      </c>
      <c r="AR173" s="151" t="s">
        <v>22</v>
      </c>
      <c r="AT173" s="159" t="s">
        <v>76</v>
      </c>
      <c r="AU173" s="159" t="s">
        <v>22</v>
      </c>
      <c r="AY173" s="151" t="s">
        <v>126</v>
      </c>
      <c r="BK173" s="160">
        <f>SUM(BK174:BK189)</f>
        <v>0</v>
      </c>
    </row>
    <row r="174" spans="2:65" s="1" customFormat="1" ht="31.5" customHeight="1">
      <c r="B174" s="164"/>
      <c r="C174" s="165" t="s">
        <v>282</v>
      </c>
      <c r="D174" s="165" t="s">
        <v>128</v>
      </c>
      <c r="E174" s="166" t="s">
        <v>283</v>
      </c>
      <c r="F174" s="167" t="s">
        <v>284</v>
      </c>
      <c r="G174" s="168" t="s">
        <v>131</v>
      </c>
      <c r="H174" s="169">
        <v>190</v>
      </c>
      <c r="I174" s="170"/>
      <c r="J174" s="171">
        <f>ROUND(I174*H174,2)</f>
        <v>0</v>
      </c>
      <c r="K174" s="167" t="s">
        <v>132</v>
      </c>
      <c r="L174" s="34"/>
      <c r="M174" s="172" t="s">
        <v>20</v>
      </c>
      <c r="N174" s="173" t="s">
        <v>48</v>
      </c>
      <c r="O174" s="35"/>
      <c r="P174" s="174">
        <f>O174*H174</f>
        <v>0</v>
      </c>
      <c r="Q174" s="174">
        <v>0.1554</v>
      </c>
      <c r="R174" s="174">
        <f>Q174*H174</f>
        <v>29.526000000000003</v>
      </c>
      <c r="S174" s="174">
        <v>0</v>
      </c>
      <c r="T174" s="175">
        <f>S174*H174</f>
        <v>0</v>
      </c>
      <c r="AR174" s="17" t="s">
        <v>133</v>
      </c>
      <c r="AT174" s="17" t="s">
        <v>128</v>
      </c>
      <c r="AU174" s="17" t="s">
        <v>85</v>
      </c>
      <c r="AY174" s="17" t="s">
        <v>126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22</v>
      </c>
      <c r="BK174" s="176">
        <f>ROUND(I174*H174,2)</f>
        <v>0</v>
      </c>
      <c r="BL174" s="17" t="s">
        <v>133</v>
      </c>
      <c r="BM174" s="17" t="s">
        <v>285</v>
      </c>
    </row>
    <row r="175" spans="2:47" s="1" customFormat="1" ht="30" customHeight="1">
      <c r="B175" s="34"/>
      <c r="D175" s="177" t="s">
        <v>135</v>
      </c>
      <c r="F175" s="178" t="s">
        <v>286</v>
      </c>
      <c r="I175" s="133"/>
      <c r="L175" s="34"/>
      <c r="M175" s="64"/>
      <c r="N175" s="35"/>
      <c r="O175" s="35"/>
      <c r="P175" s="35"/>
      <c r="Q175" s="35"/>
      <c r="R175" s="35"/>
      <c r="S175" s="35"/>
      <c r="T175" s="65"/>
      <c r="AT175" s="17" t="s">
        <v>135</v>
      </c>
      <c r="AU175" s="17" t="s">
        <v>85</v>
      </c>
    </row>
    <row r="176" spans="2:65" s="1" customFormat="1" ht="22.5" customHeight="1">
      <c r="B176" s="164"/>
      <c r="C176" s="198" t="s">
        <v>287</v>
      </c>
      <c r="D176" s="198" t="s">
        <v>146</v>
      </c>
      <c r="E176" s="199" t="s">
        <v>288</v>
      </c>
      <c r="F176" s="200" t="s">
        <v>289</v>
      </c>
      <c r="G176" s="201" t="s">
        <v>274</v>
      </c>
      <c r="H176" s="202">
        <v>190</v>
      </c>
      <c r="I176" s="203"/>
      <c r="J176" s="204">
        <f>ROUND(I176*H176,2)</f>
        <v>0</v>
      </c>
      <c r="K176" s="200" t="s">
        <v>132</v>
      </c>
      <c r="L176" s="205"/>
      <c r="M176" s="206" t="s">
        <v>20</v>
      </c>
      <c r="N176" s="207" t="s">
        <v>48</v>
      </c>
      <c r="O176" s="35"/>
      <c r="P176" s="174">
        <f>O176*H176</f>
        <v>0</v>
      </c>
      <c r="Q176" s="174">
        <v>0.085</v>
      </c>
      <c r="R176" s="174">
        <f>Q176*H176</f>
        <v>16.150000000000002</v>
      </c>
      <c r="S176" s="174">
        <v>0</v>
      </c>
      <c r="T176" s="175">
        <f>S176*H176</f>
        <v>0</v>
      </c>
      <c r="AR176" s="17" t="s">
        <v>150</v>
      </c>
      <c r="AT176" s="17" t="s">
        <v>146</v>
      </c>
      <c r="AU176" s="17" t="s">
        <v>85</v>
      </c>
      <c r="AY176" s="17" t="s">
        <v>126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7" t="s">
        <v>22</v>
      </c>
      <c r="BK176" s="176">
        <f>ROUND(I176*H176,2)</f>
        <v>0</v>
      </c>
      <c r="BL176" s="17" t="s">
        <v>133</v>
      </c>
      <c r="BM176" s="17" t="s">
        <v>290</v>
      </c>
    </row>
    <row r="177" spans="2:47" s="1" customFormat="1" ht="22.5" customHeight="1">
      <c r="B177" s="34"/>
      <c r="D177" s="177" t="s">
        <v>135</v>
      </c>
      <c r="F177" s="178" t="s">
        <v>291</v>
      </c>
      <c r="I177" s="133"/>
      <c r="L177" s="34"/>
      <c r="M177" s="64"/>
      <c r="N177" s="35"/>
      <c r="O177" s="35"/>
      <c r="P177" s="35"/>
      <c r="Q177" s="35"/>
      <c r="R177" s="35"/>
      <c r="S177" s="35"/>
      <c r="T177" s="65"/>
      <c r="AT177" s="17" t="s">
        <v>135</v>
      </c>
      <c r="AU177" s="17" t="s">
        <v>85</v>
      </c>
    </row>
    <row r="178" spans="2:65" s="1" customFormat="1" ht="22.5" customHeight="1">
      <c r="B178" s="164"/>
      <c r="C178" s="165" t="s">
        <v>292</v>
      </c>
      <c r="D178" s="165" t="s">
        <v>128</v>
      </c>
      <c r="E178" s="166" t="s">
        <v>293</v>
      </c>
      <c r="F178" s="167" t="s">
        <v>294</v>
      </c>
      <c r="G178" s="168" t="s">
        <v>131</v>
      </c>
      <c r="H178" s="169">
        <v>22</v>
      </c>
      <c r="I178" s="170"/>
      <c r="J178" s="171">
        <f>ROUND(I178*H178,2)</f>
        <v>0</v>
      </c>
      <c r="K178" s="167" t="s">
        <v>20</v>
      </c>
      <c r="L178" s="34"/>
      <c r="M178" s="172" t="s">
        <v>20</v>
      </c>
      <c r="N178" s="173" t="s">
        <v>48</v>
      </c>
      <c r="O178" s="35"/>
      <c r="P178" s="174">
        <f>O178*H178</f>
        <v>0</v>
      </c>
      <c r="Q178" s="174">
        <v>0.00012</v>
      </c>
      <c r="R178" s="174">
        <f>Q178*H178</f>
        <v>0.00264</v>
      </c>
      <c r="S178" s="174">
        <v>0</v>
      </c>
      <c r="T178" s="175">
        <f>S178*H178</f>
        <v>0</v>
      </c>
      <c r="AR178" s="17" t="s">
        <v>133</v>
      </c>
      <c r="AT178" s="17" t="s">
        <v>128</v>
      </c>
      <c r="AU178" s="17" t="s">
        <v>85</v>
      </c>
      <c r="AY178" s="17" t="s">
        <v>126</v>
      </c>
      <c r="BE178" s="176">
        <f>IF(N178="základní",J178,0)</f>
        <v>0</v>
      </c>
      <c r="BF178" s="176">
        <f>IF(N178="snížená",J178,0)</f>
        <v>0</v>
      </c>
      <c r="BG178" s="176">
        <f>IF(N178="zákl. přenesená",J178,0)</f>
        <v>0</v>
      </c>
      <c r="BH178" s="176">
        <f>IF(N178="sníž. přenesená",J178,0)</f>
        <v>0</v>
      </c>
      <c r="BI178" s="176">
        <f>IF(N178="nulová",J178,0)</f>
        <v>0</v>
      </c>
      <c r="BJ178" s="17" t="s">
        <v>22</v>
      </c>
      <c r="BK178" s="176">
        <f>ROUND(I178*H178,2)</f>
        <v>0</v>
      </c>
      <c r="BL178" s="17" t="s">
        <v>133</v>
      </c>
      <c r="BM178" s="17" t="s">
        <v>295</v>
      </c>
    </row>
    <row r="179" spans="2:47" s="1" customFormat="1" ht="30" customHeight="1">
      <c r="B179" s="34"/>
      <c r="D179" s="177" t="s">
        <v>135</v>
      </c>
      <c r="F179" s="178" t="s">
        <v>296</v>
      </c>
      <c r="I179" s="133"/>
      <c r="L179" s="34"/>
      <c r="M179" s="64"/>
      <c r="N179" s="35"/>
      <c r="O179" s="35"/>
      <c r="P179" s="35"/>
      <c r="Q179" s="35"/>
      <c r="R179" s="35"/>
      <c r="S179" s="35"/>
      <c r="T179" s="65"/>
      <c r="AT179" s="17" t="s">
        <v>135</v>
      </c>
      <c r="AU179" s="17" t="s">
        <v>85</v>
      </c>
    </row>
    <row r="180" spans="2:65" s="1" customFormat="1" ht="22.5" customHeight="1">
      <c r="B180" s="164"/>
      <c r="C180" s="165" t="s">
        <v>297</v>
      </c>
      <c r="D180" s="165" t="s">
        <v>128</v>
      </c>
      <c r="E180" s="166" t="s">
        <v>298</v>
      </c>
      <c r="F180" s="167" t="s">
        <v>299</v>
      </c>
      <c r="G180" s="168" t="s">
        <v>139</v>
      </c>
      <c r="H180" s="169">
        <v>1496</v>
      </c>
      <c r="I180" s="170"/>
      <c r="J180" s="171">
        <f>ROUND(I180*H180,2)</f>
        <v>0</v>
      </c>
      <c r="K180" s="167" t="s">
        <v>132</v>
      </c>
      <c r="L180" s="34"/>
      <c r="M180" s="172" t="s">
        <v>20</v>
      </c>
      <c r="N180" s="173" t="s">
        <v>48</v>
      </c>
      <c r="O180" s="35"/>
      <c r="P180" s="174">
        <f>O180*H180</f>
        <v>0</v>
      </c>
      <c r="Q180" s="174">
        <v>0.00102</v>
      </c>
      <c r="R180" s="174">
        <f>Q180*H180</f>
        <v>1.5259200000000002</v>
      </c>
      <c r="S180" s="174">
        <v>0</v>
      </c>
      <c r="T180" s="175">
        <f>S180*H180</f>
        <v>0</v>
      </c>
      <c r="AR180" s="17" t="s">
        <v>133</v>
      </c>
      <c r="AT180" s="17" t="s">
        <v>128</v>
      </c>
      <c r="AU180" s="17" t="s">
        <v>85</v>
      </c>
      <c r="AY180" s="17" t="s">
        <v>126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7" t="s">
        <v>22</v>
      </c>
      <c r="BK180" s="176">
        <f>ROUND(I180*H180,2)</f>
        <v>0</v>
      </c>
      <c r="BL180" s="17" t="s">
        <v>133</v>
      </c>
      <c r="BM180" s="17" t="s">
        <v>300</v>
      </c>
    </row>
    <row r="181" spans="2:47" s="1" customFormat="1" ht="22.5" customHeight="1">
      <c r="B181" s="34"/>
      <c r="D181" s="179" t="s">
        <v>135</v>
      </c>
      <c r="F181" s="180" t="s">
        <v>301</v>
      </c>
      <c r="I181" s="133"/>
      <c r="L181" s="34"/>
      <c r="M181" s="64"/>
      <c r="N181" s="35"/>
      <c r="O181" s="35"/>
      <c r="P181" s="35"/>
      <c r="Q181" s="35"/>
      <c r="R181" s="35"/>
      <c r="S181" s="35"/>
      <c r="T181" s="65"/>
      <c r="AT181" s="17" t="s">
        <v>135</v>
      </c>
      <c r="AU181" s="17" t="s">
        <v>85</v>
      </c>
    </row>
    <row r="182" spans="2:51" s="11" customFormat="1" ht="22.5" customHeight="1">
      <c r="B182" s="181"/>
      <c r="D182" s="179" t="s">
        <v>142</v>
      </c>
      <c r="E182" s="182" t="s">
        <v>20</v>
      </c>
      <c r="F182" s="183" t="s">
        <v>302</v>
      </c>
      <c r="H182" s="184">
        <v>1496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142</v>
      </c>
      <c r="AU182" s="182" t="s">
        <v>85</v>
      </c>
      <c r="AV182" s="11" t="s">
        <v>85</v>
      </c>
      <c r="AW182" s="11" t="s">
        <v>41</v>
      </c>
      <c r="AX182" s="11" t="s">
        <v>77</v>
      </c>
      <c r="AY182" s="182" t="s">
        <v>126</v>
      </c>
    </row>
    <row r="183" spans="2:51" s="12" customFormat="1" ht="22.5" customHeight="1">
      <c r="B183" s="189"/>
      <c r="D183" s="177" t="s">
        <v>142</v>
      </c>
      <c r="E183" s="190" t="s">
        <v>20</v>
      </c>
      <c r="F183" s="191" t="s">
        <v>262</v>
      </c>
      <c r="H183" s="192">
        <v>1496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7" t="s">
        <v>142</v>
      </c>
      <c r="AU183" s="197" t="s">
        <v>85</v>
      </c>
      <c r="AV183" s="12" t="s">
        <v>145</v>
      </c>
      <c r="AW183" s="12" t="s">
        <v>41</v>
      </c>
      <c r="AX183" s="12" t="s">
        <v>22</v>
      </c>
      <c r="AY183" s="197" t="s">
        <v>126</v>
      </c>
    </row>
    <row r="184" spans="2:65" s="1" customFormat="1" ht="22.5" customHeight="1">
      <c r="B184" s="164"/>
      <c r="C184" s="165" t="s">
        <v>303</v>
      </c>
      <c r="D184" s="165" t="s">
        <v>128</v>
      </c>
      <c r="E184" s="166" t="s">
        <v>304</v>
      </c>
      <c r="F184" s="167" t="s">
        <v>305</v>
      </c>
      <c r="G184" s="168" t="s">
        <v>139</v>
      </c>
      <c r="H184" s="169">
        <v>1496</v>
      </c>
      <c r="I184" s="170"/>
      <c r="J184" s="171">
        <f>ROUND(I184*H184,2)</f>
        <v>0</v>
      </c>
      <c r="K184" s="167" t="s">
        <v>20</v>
      </c>
      <c r="L184" s="34"/>
      <c r="M184" s="172" t="s">
        <v>20</v>
      </c>
      <c r="N184" s="173" t="s">
        <v>48</v>
      </c>
      <c r="O184" s="35"/>
      <c r="P184" s="174">
        <f>O184*H184</f>
        <v>0</v>
      </c>
      <c r="Q184" s="174">
        <v>0.00065</v>
      </c>
      <c r="R184" s="174">
        <f>Q184*H184</f>
        <v>0.9723999999999999</v>
      </c>
      <c r="S184" s="174">
        <v>0</v>
      </c>
      <c r="T184" s="175">
        <f>S184*H184</f>
        <v>0</v>
      </c>
      <c r="AR184" s="17" t="s">
        <v>133</v>
      </c>
      <c r="AT184" s="17" t="s">
        <v>128</v>
      </c>
      <c r="AU184" s="17" t="s">
        <v>85</v>
      </c>
      <c r="AY184" s="17" t="s">
        <v>126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7" t="s">
        <v>22</v>
      </c>
      <c r="BK184" s="176">
        <f>ROUND(I184*H184,2)</f>
        <v>0</v>
      </c>
      <c r="BL184" s="17" t="s">
        <v>133</v>
      </c>
      <c r="BM184" s="17" t="s">
        <v>306</v>
      </c>
    </row>
    <row r="185" spans="2:51" s="11" customFormat="1" ht="22.5" customHeight="1">
      <c r="B185" s="181"/>
      <c r="D185" s="177" t="s">
        <v>142</v>
      </c>
      <c r="E185" s="219" t="s">
        <v>20</v>
      </c>
      <c r="F185" s="220" t="s">
        <v>302</v>
      </c>
      <c r="H185" s="221">
        <v>1496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2" t="s">
        <v>142</v>
      </c>
      <c r="AU185" s="182" t="s">
        <v>85</v>
      </c>
      <c r="AV185" s="11" t="s">
        <v>85</v>
      </c>
      <c r="AW185" s="11" t="s">
        <v>41</v>
      </c>
      <c r="AX185" s="11" t="s">
        <v>22</v>
      </c>
      <c r="AY185" s="182" t="s">
        <v>126</v>
      </c>
    </row>
    <row r="186" spans="2:65" s="1" customFormat="1" ht="22.5" customHeight="1">
      <c r="B186" s="164"/>
      <c r="C186" s="165" t="s">
        <v>307</v>
      </c>
      <c r="D186" s="165" t="s">
        <v>128</v>
      </c>
      <c r="E186" s="166" t="s">
        <v>308</v>
      </c>
      <c r="F186" s="167" t="s">
        <v>309</v>
      </c>
      <c r="G186" s="168" t="s">
        <v>131</v>
      </c>
      <c r="H186" s="169">
        <v>22</v>
      </c>
      <c r="I186" s="170"/>
      <c r="J186" s="171">
        <f>ROUND(I186*H186,2)</f>
        <v>0</v>
      </c>
      <c r="K186" s="167" t="s">
        <v>132</v>
      </c>
      <c r="L186" s="34"/>
      <c r="M186" s="172" t="s">
        <v>20</v>
      </c>
      <c r="N186" s="173" t="s">
        <v>48</v>
      </c>
      <c r="O186" s="35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AR186" s="17" t="s">
        <v>133</v>
      </c>
      <c r="AT186" s="17" t="s">
        <v>128</v>
      </c>
      <c r="AU186" s="17" t="s">
        <v>85</v>
      </c>
      <c r="AY186" s="17" t="s">
        <v>126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7" t="s">
        <v>22</v>
      </c>
      <c r="BK186" s="176">
        <f>ROUND(I186*H186,2)</f>
        <v>0</v>
      </c>
      <c r="BL186" s="17" t="s">
        <v>133</v>
      </c>
      <c r="BM186" s="17" t="s">
        <v>310</v>
      </c>
    </row>
    <row r="187" spans="2:47" s="1" customFormat="1" ht="22.5" customHeight="1">
      <c r="B187" s="34"/>
      <c r="D187" s="179" t="s">
        <v>135</v>
      </c>
      <c r="F187" s="180" t="s">
        <v>311</v>
      </c>
      <c r="I187" s="133"/>
      <c r="L187" s="34"/>
      <c r="M187" s="64"/>
      <c r="N187" s="35"/>
      <c r="O187" s="35"/>
      <c r="P187" s="35"/>
      <c r="Q187" s="35"/>
      <c r="R187" s="35"/>
      <c r="S187" s="35"/>
      <c r="T187" s="65"/>
      <c r="AT187" s="17" t="s">
        <v>135</v>
      </c>
      <c r="AU187" s="17" t="s">
        <v>85</v>
      </c>
    </row>
    <row r="188" spans="2:51" s="11" customFormat="1" ht="22.5" customHeight="1">
      <c r="B188" s="181"/>
      <c r="D188" s="179" t="s">
        <v>142</v>
      </c>
      <c r="E188" s="182" t="s">
        <v>20</v>
      </c>
      <c r="F188" s="183" t="s">
        <v>312</v>
      </c>
      <c r="H188" s="184">
        <v>22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142</v>
      </c>
      <c r="AU188" s="182" t="s">
        <v>85</v>
      </c>
      <c r="AV188" s="11" t="s">
        <v>85</v>
      </c>
      <c r="AW188" s="11" t="s">
        <v>41</v>
      </c>
      <c r="AX188" s="11" t="s">
        <v>77</v>
      </c>
      <c r="AY188" s="182" t="s">
        <v>126</v>
      </c>
    </row>
    <row r="189" spans="2:51" s="12" customFormat="1" ht="22.5" customHeight="1">
      <c r="B189" s="189"/>
      <c r="D189" s="179" t="s">
        <v>142</v>
      </c>
      <c r="E189" s="197" t="s">
        <v>20</v>
      </c>
      <c r="F189" s="208" t="s">
        <v>144</v>
      </c>
      <c r="H189" s="209">
        <v>22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7" t="s">
        <v>142</v>
      </c>
      <c r="AU189" s="197" t="s">
        <v>85</v>
      </c>
      <c r="AV189" s="12" t="s">
        <v>145</v>
      </c>
      <c r="AW189" s="12" t="s">
        <v>41</v>
      </c>
      <c r="AX189" s="12" t="s">
        <v>22</v>
      </c>
      <c r="AY189" s="197" t="s">
        <v>126</v>
      </c>
    </row>
    <row r="190" spans="2:63" s="10" customFormat="1" ht="29.25" customHeight="1">
      <c r="B190" s="150"/>
      <c r="D190" s="161" t="s">
        <v>76</v>
      </c>
      <c r="E190" s="162" t="s">
        <v>313</v>
      </c>
      <c r="F190" s="162" t="s">
        <v>314</v>
      </c>
      <c r="I190" s="153"/>
      <c r="J190" s="163">
        <f>BK190</f>
        <v>0</v>
      </c>
      <c r="L190" s="150"/>
      <c r="M190" s="155"/>
      <c r="N190" s="156"/>
      <c r="O190" s="156"/>
      <c r="P190" s="157">
        <f>SUM(P191:P192)</f>
        <v>0</v>
      </c>
      <c r="Q190" s="156"/>
      <c r="R190" s="157">
        <f>SUM(R191:R192)</f>
        <v>0</v>
      </c>
      <c r="S190" s="156"/>
      <c r="T190" s="158">
        <f>SUM(T191:T192)</f>
        <v>0</v>
      </c>
      <c r="AR190" s="151" t="s">
        <v>22</v>
      </c>
      <c r="AT190" s="159" t="s">
        <v>76</v>
      </c>
      <c r="AU190" s="159" t="s">
        <v>22</v>
      </c>
      <c r="AY190" s="151" t="s">
        <v>126</v>
      </c>
      <c r="BK190" s="160">
        <f>SUM(BK191:BK192)</f>
        <v>0</v>
      </c>
    </row>
    <row r="191" spans="2:65" s="1" customFormat="1" ht="22.5" customHeight="1">
      <c r="B191" s="164"/>
      <c r="C191" s="165" t="s">
        <v>315</v>
      </c>
      <c r="D191" s="165" t="s">
        <v>128</v>
      </c>
      <c r="E191" s="166" t="s">
        <v>316</v>
      </c>
      <c r="F191" s="167" t="s">
        <v>317</v>
      </c>
      <c r="G191" s="168" t="s">
        <v>149</v>
      </c>
      <c r="H191" s="169">
        <v>5.125</v>
      </c>
      <c r="I191" s="170"/>
      <c r="J191" s="171">
        <f>ROUND(I191*H191,2)</f>
        <v>0</v>
      </c>
      <c r="K191" s="167" t="s">
        <v>132</v>
      </c>
      <c r="L191" s="34"/>
      <c r="M191" s="172" t="s">
        <v>20</v>
      </c>
      <c r="N191" s="173" t="s">
        <v>48</v>
      </c>
      <c r="O191" s="35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AR191" s="17" t="s">
        <v>133</v>
      </c>
      <c r="AT191" s="17" t="s">
        <v>128</v>
      </c>
      <c r="AU191" s="17" t="s">
        <v>85</v>
      </c>
      <c r="AY191" s="17" t="s">
        <v>126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22</v>
      </c>
      <c r="BK191" s="176">
        <f>ROUND(I191*H191,2)</f>
        <v>0</v>
      </c>
      <c r="BL191" s="17" t="s">
        <v>133</v>
      </c>
      <c r="BM191" s="17" t="s">
        <v>318</v>
      </c>
    </row>
    <row r="192" spans="2:47" s="1" customFormat="1" ht="30" customHeight="1">
      <c r="B192" s="34"/>
      <c r="D192" s="179" t="s">
        <v>135</v>
      </c>
      <c r="F192" s="180" t="s">
        <v>319</v>
      </c>
      <c r="I192" s="133"/>
      <c r="L192" s="34"/>
      <c r="M192" s="64"/>
      <c r="N192" s="35"/>
      <c r="O192" s="35"/>
      <c r="P192" s="35"/>
      <c r="Q192" s="35"/>
      <c r="R192" s="35"/>
      <c r="S192" s="35"/>
      <c r="T192" s="65"/>
      <c r="AT192" s="17" t="s">
        <v>135</v>
      </c>
      <c r="AU192" s="17" t="s">
        <v>85</v>
      </c>
    </row>
    <row r="193" spans="2:63" s="10" customFormat="1" ht="29.25" customHeight="1">
      <c r="B193" s="150"/>
      <c r="D193" s="161" t="s">
        <v>76</v>
      </c>
      <c r="E193" s="162" t="s">
        <v>320</v>
      </c>
      <c r="F193" s="162" t="s">
        <v>321</v>
      </c>
      <c r="I193" s="153"/>
      <c r="J193" s="163">
        <f>BK193</f>
        <v>0</v>
      </c>
      <c r="L193" s="150"/>
      <c r="M193" s="155"/>
      <c r="N193" s="156"/>
      <c r="O193" s="156"/>
      <c r="P193" s="157">
        <f>SUM(P194:P195)</f>
        <v>0</v>
      </c>
      <c r="Q193" s="156"/>
      <c r="R193" s="157">
        <f>SUM(R194:R195)</f>
        <v>0</v>
      </c>
      <c r="S193" s="156"/>
      <c r="T193" s="158">
        <f>SUM(T194:T195)</f>
        <v>0</v>
      </c>
      <c r="AR193" s="151" t="s">
        <v>22</v>
      </c>
      <c r="AT193" s="159" t="s">
        <v>76</v>
      </c>
      <c r="AU193" s="159" t="s">
        <v>22</v>
      </c>
      <c r="AY193" s="151" t="s">
        <v>126</v>
      </c>
      <c r="BK193" s="160">
        <f>SUM(BK194:BK195)</f>
        <v>0</v>
      </c>
    </row>
    <row r="194" spans="2:65" s="1" customFormat="1" ht="31.5" customHeight="1">
      <c r="B194" s="164"/>
      <c r="C194" s="165" t="s">
        <v>322</v>
      </c>
      <c r="D194" s="165" t="s">
        <v>128</v>
      </c>
      <c r="E194" s="166" t="s">
        <v>323</v>
      </c>
      <c r="F194" s="167" t="s">
        <v>324</v>
      </c>
      <c r="G194" s="168" t="s">
        <v>149</v>
      </c>
      <c r="H194" s="169">
        <v>202.411</v>
      </c>
      <c r="I194" s="170"/>
      <c r="J194" s="171">
        <f>ROUND(I194*H194,2)</f>
        <v>0</v>
      </c>
      <c r="K194" s="167" t="s">
        <v>132</v>
      </c>
      <c r="L194" s="34"/>
      <c r="M194" s="172" t="s">
        <v>20</v>
      </c>
      <c r="N194" s="173" t="s">
        <v>48</v>
      </c>
      <c r="O194" s="3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AR194" s="17" t="s">
        <v>133</v>
      </c>
      <c r="AT194" s="17" t="s">
        <v>128</v>
      </c>
      <c r="AU194" s="17" t="s">
        <v>85</v>
      </c>
      <c r="AY194" s="17" t="s">
        <v>126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22</v>
      </c>
      <c r="BK194" s="176">
        <f>ROUND(I194*H194,2)</f>
        <v>0</v>
      </c>
      <c r="BL194" s="17" t="s">
        <v>133</v>
      </c>
      <c r="BM194" s="17" t="s">
        <v>325</v>
      </c>
    </row>
    <row r="195" spans="2:47" s="1" customFormat="1" ht="30" customHeight="1">
      <c r="B195" s="34"/>
      <c r="D195" s="179" t="s">
        <v>135</v>
      </c>
      <c r="F195" s="180" t="s">
        <v>326</v>
      </c>
      <c r="I195" s="133"/>
      <c r="L195" s="34"/>
      <c r="M195" s="64"/>
      <c r="N195" s="35"/>
      <c r="O195" s="35"/>
      <c r="P195" s="35"/>
      <c r="Q195" s="35"/>
      <c r="R195" s="35"/>
      <c r="S195" s="35"/>
      <c r="T195" s="65"/>
      <c r="AT195" s="17" t="s">
        <v>135</v>
      </c>
      <c r="AU195" s="17" t="s">
        <v>85</v>
      </c>
    </row>
    <row r="196" spans="2:63" s="10" customFormat="1" ht="36.75" customHeight="1">
      <c r="B196" s="150"/>
      <c r="D196" s="161" t="s">
        <v>76</v>
      </c>
      <c r="E196" s="225" t="s">
        <v>327</v>
      </c>
      <c r="F196" s="225" t="s">
        <v>328</v>
      </c>
      <c r="I196" s="153"/>
      <c r="J196" s="226">
        <f>BK196</f>
        <v>0</v>
      </c>
      <c r="L196" s="150"/>
      <c r="M196" s="155"/>
      <c r="N196" s="156"/>
      <c r="O196" s="156"/>
      <c r="P196" s="157">
        <f>P197+P198+P199+P204</f>
        <v>0</v>
      </c>
      <c r="Q196" s="156"/>
      <c r="R196" s="157">
        <f>R197+R198+R199+R204</f>
        <v>0</v>
      </c>
      <c r="S196" s="156"/>
      <c r="T196" s="158">
        <f>T197+T198+T199+T204</f>
        <v>0</v>
      </c>
      <c r="AR196" s="151" t="s">
        <v>160</v>
      </c>
      <c r="AT196" s="159" t="s">
        <v>76</v>
      </c>
      <c r="AU196" s="159" t="s">
        <v>77</v>
      </c>
      <c r="AY196" s="151" t="s">
        <v>126</v>
      </c>
      <c r="BK196" s="160">
        <f>BK197+BK198+BK199+BK204</f>
        <v>0</v>
      </c>
    </row>
    <row r="197" spans="2:65" s="1" customFormat="1" ht="22.5" customHeight="1">
      <c r="B197" s="164"/>
      <c r="C197" s="165" t="s">
        <v>329</v>
      </c>
      <c r="D197" s="165" t="s">
        <v>128</v>
      </c>
      <c r="E197" s="166" t="s">
        <v>330</v>
      </c>
      <c r="F197" s="167" t="s">
        <v>331</v>
      </c>
      <c r="G197" s="168" t="s">
        <v>332</v>
      </c>
      <c r="H197" s="169">
        <v>1</v>
      </c>
      <c r="I197" s="170"/>
      <c r="J197" s="171">
        <f>ROUND(I197*H197,2)</f>
        <v>0</v>
      </c>
      <c r="K197" s="167" t="s">
        <v>20</v>
      </c>
      <c r="L197" s="34"/>
      <c r="M197" s="172" t="s">
        <v>20</v>
      </c>
      <c r="N197" s="173" t="s">
        <v>48</v>
      </c>
      <c r="O197" s="35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AR197" s="17" t="s">
        <v>333</v>
      </c>
      <c r="AT197" s="17" t="s">
        <v>128</v>
      </c>
      <c r="AU197" s="17" t="s">
        <v>22</v>
      </c>
      <c r="AY197" s="17" t="s">
        <v>126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7" t="s">
        <v>22</v>
      </c>
      <c r="BK197" s="176">
        <f>ROUND(I197*H197,2)</f>
        <v>0</v>
      </c>
      <c r="BL197" s="17" t="s">
        <v>333</v>
      </c>
      <c r="BM197" s="17" t="s">
        <v>334</v>
      </c>
    </row>
    <row r="198" spans="2:47" s="1" customFormat="1" ht="22.5" customHeight="1">
      <c r="B198" s="34"/>
      <c r="D198" s="179" t="s">
        <v>135</v>
      </c>
      <c r="F198" s="180" t="s">
        <v>331</v>
      </c>
      <c r="I198" s="133"/>
      <c r="L198" s="34"/>
      <c r="M198" s="64"/>
      <c r="N198" s="35"/>
      <c r="O198" s="35"/>
      <c r="P198" s="35"/>
      <c r="Q198" s="35"/>
      <c r="R198" s="35"/>
      <c r="S198" s="35"/>
      <c r="T198" s="65"/>
      <c r="AT198" s="17" t="s">
        <v>135</v>
      </c>
      <c r="AU198" s="17" t="s">
        <v>22</v>
      </c>
    </row>
    <row r="199" spans="2:63" s="10" customFormat="1" ht="29.25" customHeight="1">
      <c r="B199" s="150"/>
      <c r="D199" s="161" t="s">
        <v>76</v>
      </c>
      <c r="E199" s="162" t="s">
        <v>335</v>
      </c>
      <c r="F199" s="162" t="s">
        <v>336</v>
      </c>
      <c r="I199" s="153"/>
      <c r="J199" s="163">
        <f>BK199</f>
        <v>0</v>
      </c>
      <c r="L199" s="150"/>
      <c r="M199" s="155"/>
      <c r="N199" s="156"/>
      <c r="O199" s="156"/>
      <c r="P199" s="157">
        <f>SUM(P200:P203)</f>
        <v>0</v>
      </c>
      <c r="Q199" s="156"/>
      <c r="R199" s="157">
        <f>SUM(R200:R203)</f>
        <v>0</v>
      </c>
      <c r="S199" s="156"/>
      <c r="T199" s="158">
        <f>SUM(T200:T203)</f>
        <v>0</v>
      </c>
      <c r="AR199" s="151" t="s">
        <v>160</v>
      </c>
      <c r="AT199" s="159" t="s">
        <v>76</v>
      </c>
      <c r="AU199" s="159" t="s">
        <v>22</v>
      </c>
      <c r="AY199" s="151" t="s">
        <v>126</v>
      </c>
      <c r="BK199" s="160">
        <f>SUM(BK200:BK203)</f>
        <v>0</v>
      </c>
    </row>
    <row r="200" spans="2:65" s="1" customFormat="1" ht="22.5" customHeight="1">
      <c r="B200" s="164"/>
      <c r="C200" s="165" t="s">
        <v>337</v>
      </c>
      <c r="D200" s="165" t="s">
        <v>128</v>
      </c>
      <c r="E200" s="166" t="s">
        <v>338</v>
      </c>
      <c r="F200" s="167" t="s">
        <v>339</v>
      </c>
      <c r="G200" s="168" t="s">
        <v>332</v>
      </c>
      <c r="H200" s="169">
        <v>1</v>
      </c>
      <c r="I200" s="170"/>
      <c r="J200" s="171">
        <f>ROUND(I200*H200,2)</f>
        <v>0</v>
      </c>
      <c r="K200" s="167" t="s">
        <v>132</v>
      </c>
      <c r="L200" s="34"/>
      <c r="M200" s="172" t="s">
        <v>20</v>
      </c>
      <c r="N200" s="173" t="s">
        <v>48</v>
      </c>
      <c r="O200" s="35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AR200" s="17" t="s">
        <v>333</v>
      </c>
      <c r="AT200" s="17" t="s">
        <v>128</v>
      </c>
      <c r="AU200" s="17" t="s">
        <v>85</v>
      </c>
      <c r="AY200" s="17" t="s">
        <v>126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7" t="s">
        <v>22</v>
      </c>
      <c r="BK200" s="176">
        <f>ROUND(I200*H200,2)</f>
        <v>0</v>
      </c>
      <c r="BL200" s="17" t="s">
        <v>333</v>
      </c>
      <c r="BM200" s="17" t="s">
        <v>340</v>
      </c>
    </row>
    <row r="201" spans="2:47" s="1" customFormat="1" ht="30" customHeight="1">
      <c r="B201" s="34"/>
      <c r="D201" s="177" t="s">
        <v>135</v>
      </c>
      <c r="F201" s="178" t="s">
        <v>341</v>
      </c>
      <c r="I201" s="133"/>
      <c r="L201" s="34"/>
      <c r="M201" s="64"/>
      <c r="N201" s="35"/>
      <c r="O201" s="35"/>
      <c r="P201" s="35"/>
      <c r="Q201" s="35"/>
      <c r="R201" s="35"/>
      <c r="S201" s="35"/>
      <c r="T201" s="65"/>
      <c r="AT201" s="17" t="s">
        <v>135</v>
      </c>
      <c r="AU201" s="17" t="s">
        <v>85</v>
      </c>
    </row>
    <row r="202" spans="2:65" s="1" customFormat="1" ht="22.5" customHeight="1">
      <c r="B202" s="164"/>
      <c r="C202" s="165" t="s">
        <v>342</v>
      </c>
      <c r="D202" s="165" t="s">
        <v>128</v>
      </c>
      <c r="E202" s="166" t="s">
        <v>343</v>
      </c>
      <c r="F202" s="167" t="s">
        <v>344</v>
      </c>
      <c r="G202" s="168" t="s">
        <v>345</v>
      </c>
      <c r="H202" s="169">
        <v>1</v>
      </c>
      <c r="I202" s="170"/>
      <c r="J202" s="171">
        <f>ROUND(I202*H202,2)</f>
        <v>0</v>
      </c>
      <c r="K202" s="167" t="s">
        <v>132</v>
      </c>
      <c r="L202" s="34"/>
      <c r="M202" s="172" t="s">
        <v>20</v>
      </c>
      <c r="N202" s="173" t="s">
        <v>48</v>
      </c>
      <c r="O202" s="35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AR202" s="17" t="s">
        <v>333</v>
      </c>
      <c r="AT202" s="17" t="s">
        <v>128</v>
      </c>
      <c r="AU202" s="17" t="s">
        <v>85</v>
      </c>
      <c r="AY202" s="17" t="s">
        <v>126</v>
      </c>
      <c r="BE202" s="176">
        <f>IF(N202="základní",J202,0)</f>
        <v>0</v>
      </c>
      <c r="BF202" s="176">
        <f>IF(N202="snížená",J202,0)</f>
        <v>0</v>
      </c>
      <c r="BG202" s="176">
        <f>IF(N202="zákl. přenesená",J202,0)</f>
        <v>0</v>
      </c>
      <c r="BH202" s="176">
        <f>IF(N202="sníž. přenesená",J202,0)</f>
        <v>0</v>
      </c>
      <c r="BI202" s="176">
        <f>IF(N202="nulová",J202,0)</f>
        <v>0</v>
      </c>
      <c r="BJ202" s="17" t="s">
        <v>22</v>
      </c>
      <c r="BK202" s="176">
        <f>ROUND(I202*H202,2)</f>
        <v>0</v>
      </c>
      <c r="BL202" s="17" t="s">
        <v>333</v>
      </c>
      <c r="BM202" s="17" t="s">
        <v>346</v>
      </c>
    </row>
    <row r="203" spans="2:47" s="1" customFormat="1" ht="30" customHeight="1">
      <c r="B203" s="34"/>
      <c r="D203" s="179" t="s">
        <v>135</v>
      </c>
      <c r="F203" s="180" t="s">
        <v>347</v>
      </c>
      <c r="I203" s="133"/>
      <c r="L203" s="34"/>
      <c r="M203" s="64"/>
      <c r="N203" s="35"/>
      <c r="O203" s="35"/>
      <c r="P203" s="35"/>
      <c r="Q203" s="35"/>
      <c r="R203" s="35"/>
      <c r="S203" s="35"/>
      <c r="T203" s="65"/>
      <c r="AT203" s="17" t="s">
        <v>135</v>
      </c>
      <c r="AU203" s="17" t="s">
        <v>85</v>
      </c>
    </row>
    <row r="204" spans="2:63" s="10" customFormat="1" ht="29.25" customHeight="1">
      <c r="B204" s="150"/>
      <c r="D204" s="161" t="s">
        <v>76</v>
      </c>
      <c r="E204" s="162" t="s">
        <v>348</v>
      </c>
      <c r="F204" s="162" t="s">
        <v>349</v>
      </c>
      <c r="I204" s="153"/>
      <c r="J204" s="163">
        <f>BK204</f>
        <v>0</v>
      </c>
      <c r="L204" s="150"/>
      <c r="M204" s="155"/>
      <c r="N204" s="156"/>
      <c r="O204" s="156"/>
      <c r="P204" s="157">
        <f>SUM(P205:P206)</f>
        <v>0</v>
      </c>
      <c r="Q204" s="156"/>
      <c r="R204" s="157">
        <f>SUM(R205:R206)</f>
        <v>0</v>
      </c>
      <c r="S204" s="156"/>
      <c r="T204" s="158">
        <f>SUM(T205:T206)</f>
        <v>0</v>
      </c>
      <c r="AR204" s="151" t="s">
        <v>160</v>
      </c>
      <c r="AT204" s="159" t="s">
        <v>76</v>
      </c>
      <c r="AU204" s="159" t="s">
        <v>22</v>
      </c>
      <c r="AY204" s="151" t="s">
        <v>126</v>
      </c>
      <c r="BK204" s="160">
        <f>SUM(BK205:BK206)</f>
        <v>0</v>
      </c>
    </row>
    <row r="205" spans="2:65" s="1" customFormat="1" ht="22.5" customHeight="1">
      <c r="B205" s="164"/>
      <c r="C205" s="165" t="s">
        <v>350</v>
      </c>
      <c r="D205" s="165" t="s">
        <v>128</v>
      </c>
      <c r="E205" s="166" t="s">
        <v>351</v>
      </c>
      <c r="F205" s="167" t="s">
        <v>349</v>
      </c>
      <c r="G205" s="168" t="s">
        <v>279</v>
      </c>
      <c r="H205" s="169">
        <v>1</v>
      </c>
      <c r="I205" s="170"/>
      <c r="J205" s="171">
        <f>ROUND(I205*H205,2)</f>
        <v>0</v>
      </c>
      <c r="K205" s="167" t="s">
        <v>132</v>
      </c>
      <c r="L205" s="34"/>
      <c r="M205" s="172" t="s">
        <v>20</v>
      </c>
      <c r="N205" s="173" t="s">
        <v>48</v>
      </c>
      <c r="O205" s="35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AR205" s="17" t="s">
        <v>333</v>
      </c>
      <c r="AT205" s="17" t="s">
        <v>128</v>
      </c>
      <c r="AU205" s="17" t="s">
        <v>85</v>
      </c>
      <c r="AY205" s="17" t="s">
        <v>126</v>
      </c>
      <c r="BE205" s="176">
        <f>IF(N205="základní",J205,0)</f>
        <v>0</v>
      </c>
      <c r="BF205" s="176">
        <f>IF(N205="snížená",J205,0)</f>
        <v>0</v>
      </c>
      <c r="BG205" s="176">
        <f>IF(N205="zákl. přenesená",J205,0)</f>
        <v>0</v>
      </c>
      <c r="BH205" s="176">
        <f>IF(N205="sníž. přenesená",J205,0)</f>
        <v>0</v>
      </c>
      <c r="BI205" s="176">
        <f>IF(N205="nulová",J205,0)</f>
        <v>0</v>
      </c>
      <c r="BJ205" s="17" t="s">
        <v>22</v>
      </c>
      <c r="BK205" s="176">
        <f>ROUND(I205*H205,2)</f>
        <v>0</v>
      </c>
      <c r="BL205" s="17" t="s">
        <v>333</v>
      </c>
      <c r="BM205" s="17" t="s">
        <v>352</v>
      </c>
    </row>
    <row r="206" spans="2:47" s="1" customFormat="1" ht="22.5" customHeight="1">
      <c r="B206" s="34"/>
      <c r="D206" s="179" t="s">
        <v>135</v>
      </c>
      <c r="F206" s="180" t="s">
        <v>353</v>
      </c>
      <c r="I206" s="133"/>
      <c r="L206" s="34"/>
      <c r="M206" s="227"/>
      <c r="N206" s="228"/>
      <c r="O206" s="228"/>
      <c r="P206" s="228"/>
      <c r="Q206" s="228"/>
      <c r="R206" s="228"/>
      <c r="S206" s="228"/>
      <c r="T206" s="229"/>
      <c r="AT206" s="17" t="s">
        <v>135</v>
      </c>
      <c r="AU206" s="17" t="s">
        <v>85</v>
      </c>
    </row>
    <row r="207" spans="2:12" s="1" customFormat="1" ht="6.75" customHeight="1">
      <c r="B207" s="50"/>
      <c r="C207" s="51"/>
      <c r="D207" s="51"/>
      <c r="E207" s="51"/>
      <c r="F207" s="51"/>
      <c r="G207" s="51"/>
      <c r="H207" s="51"/>
      <c r="I207" s="112"/>
      <c r="J207" s="51"/>
      <c r="K207" s="51"/>
      <c r="L207" s="34"/>
    </row>
    <row r="208" ht="13.5">
      <c r="AT208" s="230"/>
    </row>
  </sheetData>
  <sheetProtection password="CC35" sheet="1" objects="1" scenarios="1" formatColumns="0" formatRows="0" sort="0" autoFilter="0"/>
  <autoFilter ref="C87:K87"/>
  <mergeCells count="9">
    <mergeCell ref="L2:V2"/>
    <mergeCell ref="E47:H47"/>
    <mergeCell ref="E78:H78"/>
    <mergeCell ref="E80:H80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8"/>
      <c r="C1" s="268"/>
      <c r="D1" s="267" t="s">
        <v>1</v>
      </c>
      <c r="E1" s="268"/>
      <c r="F1" s="269" t="s">
        <v>389</v>
      </c>
      <c r="G1" s="274" t="s">
        <v>390</v>
      </c>
      <c r="H1" s="274"/>
      <c r="I1" s="275"/>
      <c r="J1" s="269" t="s">
        <v>391</v>
      </c>
      <c r="K1" s="267" t="s">
        <v>89</v>
      </c>
      <c r="L1" s="269" t="s">
        <v>392</v>
      </c>
      <c r="M1" s="269"/>
      <c r="N1" s="269"/>
      <c r="O1" s="269"/>
      <c r="P1" s="269"/>
      <c r="Q1" s="269"/>
      <c r="R1" s="269"/>
      <c r="S1" s="269"/>
      <c r="T1" s="269"/>
      <c r="U1" s="265"/>
      <c r="V1" s="26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88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85</v>
      </c>
    </row>
    <row r="4" spans="2:46" ht="36.75" customHeight="1">
      <c r="B4" s="21"/>
      <c r="C4" s="22"/>
      <c r="D4" s="23" t="s">
        <v>90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1" t="str">
        <f>'Rekapitulace stavby'!K6</f>
        <v>17063 - kompostárna Turnov, rozšíření plochy</v>
      </c>
      <c r="F7" s="135"/>
      <c r="G7" s="135"/>
      <c r="H7" s="135"/>
      <c r="I7" s="94"/>
      <c r="J7" s="22"/>
      <c r="K7" s="24"/>
    </row>
    <row r="8" spans="2:11" s="1" customFormat="1" ht="15">
      <c r="B8" s="34"/>
      <c r="C8" s="35"/>
      <c r="D8" s="30" t="s">
        <v>91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2" t="s">
        <v>354</v>
      </c>
      <c r="F9" s="238"/>
      <c r="G9" s="238"/>
      <c r="H9" s="238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11.9.2017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31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96" t="s">
        <v>33</v>
      </c>
      <c r="J15" s="28" t="s">
        <v>34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35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37</v>
      </c>
      <c r="E20" s="35"/>
      <c r="F20" s="35"/>
      <c r="G20" s="35"/>
      <c r="H20" s="35"/>
      <c r="I20" s="96" t="s">
        <v>30</v>
      </c>
      <c r="J20" s="28" t="s">
        <v>38</v>
      </c>
      <c r="K20" s="38"/>
    </row>
    <row r="21" spans="2:11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96" t="s">
        <v>33</v>
      </c>
      <c r="J21" s="28" t="s">
        <v>40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42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138" t="s">
        <v>20</v>
      </c>
      <c r="F24" s="263"/>
      <c r="G24" s="263"/>
      <c r="H24" s="2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43</v>
      </c>
      <c r="E27" s="35"/>
      <c r="F27" s="35"/>
      <c r="G27" s="35"/>
      <c r="H27" s="35"/>
      <c r="I27" s="95"/>
      <c r="J27" s="105">
        <f>ROUND(J81,2)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45</v>
      </c>
      <c r="G29" s="35"/>
      <c r="H29" s="35"/>
      <c r="I29" s="106" t="s">
        <v>44</v>
      </c>
      <c r="J29" s="39" t="s">
        <v>46</v>
      </c>
      <c r="K29" s="38"/>
    </row>
    <row r="30" spans="2:11" s="1" customFormat="1" ht="14.25" customHeight="1">
      <c r="B30" s="34"/>
      <c r="C30" s="35"/>
      <c r="D30" s="42" t="s">
        <v>47</v>
      </c>
      <c r="E30" s="42" t="s">
        <v>48</v>
      </c>
      <c r="F30" s="107">
        <f>ROUND(SUM(BE81:BE106),2)</f>
        <v>0</v>
      </c>
      <c r="G30" s="35"/>
      <c r="H30" s="35"/>
      <c r="I30" s="108">
        <v>0.21</v>
      </c>
      <c r="J30" s="107">
        <f>ROUND(ROUND((SUM(BE81:BE106)),2)*I30,2)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49</v>
      </c>
      <c r="F31" s="107">
        <f>ROUND(SUM(BF81:BF106),2)</f>
        <v>0</v>
      </c>
      <c r="G31" s="35"/>
      <c r="H31" s="35"/>
      <c r="I31" s="108">
        <v>0.15</v>
      </c>
      <c r="J31" s="107">
        <f>ROUND(ROUND((SUM(BF81:BF106)),2)*I31,2)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50</v>
      </c>
      <c r="F32" s="107">
        <f>ROUND(SUM(BG81:BG106),2)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51</v>
      </c>
      <c r="F33" s="107">
        <f>ROUND(SUM(BH81:BH106),2)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52</v>
      </c>
      <c r="F34" s="107">
        <f>ROUND(SUM(BI81:BI106),2)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53</v>
      </c>
      <c r="E36" s="46"/>
      <c r="F36" s="46"/>
      <c r="G36" s="109" t="s">
        <v>54</v>
      </c>
      <c r="H36" s="47" t="s">
        <v>55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1" t="str">
        <f>E7</f>
        <v>17063 - kompostárna Turnov, rozšíření plochy</v>
      </c>
      <c r="F45" s="238"/>
      <c r="G45" s="238"/>
      <c r="H45" s="238"/>
      <c r="I45" s="95"/>
      <c r="J45" s="35"/>
      <c r="K45" s="38"/>
    </row>
    <row r="46" spans="2:11" s="1" customFormat="1" ht="14.25" customHeight="1">
      <c r="B46" s="34"/>
      <c r="C46" s="30" t="s">
        <v>91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2" t="str">
        <f>E9</f>
        <v>17063-SO-11 - 17063-SO-11 - Dešťová kanalizace kompostárny</v>
      </c>
      <c r="F47" s="238"/>
      <c r="G47" s="238"/>
      <c r="H47" s="238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Turnov</v>
      </c>
      <c r="G49" s="35"/>
      <c r="H49" s="35"/>
      <c r="I49" s="96" t="s">
        <v>25</v>
      </c>
      <c r="J49" s="97" t="str">
        <f>IF(J12="","",J12)</f>
        <v>11.9.2017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Turnov</v>
      </c>
      <c r="G51" s="35"/>
      <c r="H51" s="35"/>
      <c r="I51" s="96" t="s">
        <v>37</v>
      </c>
      <c r="J51" s="28" t="str">
        <f>E21</f>
        <v>Profes projekt, spol. s r.o.</v>
      </c>
      <c r="K51" s="38"/>
    </row>
    <row r="52" spans="2:11" s="1" customFormat="1" ht="14.25" customHeight="1">
      <c r="B52" s="34"/>
      <c r="C52" s="30" t="s">
        <v>35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94</v>
      </c>
      <c r="D54" s="44"/>
      <c r="E54" s="44"/>
      <c r="F54" s="44"/>
      <c r="G54" s="44"/>
      <c r="H54" s="44"/>
      <c r="I54" s="116"/>
      <c r="J54" s="117" t="s">
        <v>95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96</v>
      </c>
      <c r="D56" s="35"/>
      <c r="E56" s="35"/>
      <c r="F56" s="35"/>
      <c r="G56" s="35"/>
      <c r="H56" s="35"/>
      <c r="I56" s="95"/>
      <c r="J56" s="105">
        <f>J81</f>
        <v>0</v>
      </c>
      <c r="K56" s="38"/>
      <c r="AU56" s="17" t="s">
        <v>97</v>
      </c>
    </row>
    <row r="57" spans="2:11" s="7" customFormat="1" ht="24.75" customHeight="1">
      <c r="B57" s="119"/>
      <c r="C57" s="120"/>
      <c r="D57" s="121" t="s">
        <v>98</v>
      </c>
      <c r="E57" s="122"/>
      <c r="F57" s="122"/>
      <c r="G57" s="122"/>
      <c r="H57" s="122"/>
      <c r="I57" s="123"/>
      <c r="J57" s="124">
        <f>J82</f>
        <v>0</v>
      </c>
      <c r="K57" s="125"/>
    </row>
    <row r="58" spans="2:11" s="8" customFormat="1" ht="19.5" customHeight="1">
      <c r="B58" s="126"/>
      <c r="C58" s="127"/>
      <c r="D58" s="128" t="s">
        <v>99</v>
      </c>
      <c r="E58" s="129"/>
      <c r="F58" s="129"/>
      <c r="G58" s="129"/>
      <c r="H58" s="129"/>
      <c r="I58" s="130"/>
      <c r="J58" s="131">
        <f>J83</f>
        <v>0</v>
      </c>
      <c r="K58" s="132"/>
    </row>
    <row r="59" spans="2:11" s="8" customFormat="1" ht="19.5" customHeight="1">
      <c r="B59" s="126"/>
      <c r="C59" s="127"/>
      <c r="D59" s="128" t="s">
        <v>103</v>
      </c>
      <c r="E59" s="129"/>
      <c r="F59" s="129"/>
      <c r="G59" s="129"/>
      <c r="H59" s="129"/>
      <c r="I59" s="130"/>
      <c r="J59" s="131">
        <f>J87</f>
        <v>0</v>
      </c>
      <c r="K59" s="132"/>
    </row>
    <row r="60" spans="2:11" s="8" customFormat="1" ht="19.5" customHeight="1">
      <c r="B60" s="126"/>
      <c r="C60" s="127"/>
      <c r="D60" s="128" t="s">
        <v>106</v>
      </c>
      <c r="E60" s="129"/>
      <c r="F60" s="129"/>
      <c r="G60" s="129"/>
      <c r="H60" s="129"/>
      <c r="I60" s="130"/>
      <c r="J60" s="131">
        <f>J101</f>
        <v>0</v>
      </c>
      <c r="K60" s="132"/>
    </row>
    <row r="61" spans="2:11" s="7" customFormat="1" ht="24.75" customHeight="1">
      <c r="B61" s="119"/>
      <c r="C61" s="120"/>
      <c r="D61" s="121" t="s">
        <v>107</v>
      </c>
      <c r="E61" s="122"/>
      <c r="F61" s="122"/>
      <c r="G61" s="122"/>
      <c r="H61" s="122"/>
      <c r="I61" s="123"/>
      <c r="J61" s="124">
        <f>J104</f>
        <v>0</v>
      </c>
      <c r="K61" s="125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95"/>
      <c r="J62" s="35"/>
      <c r="K62" s="38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2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13"/>
      <c r="J67" s="54"/>
      <c r="K67" s="54"/>
      <c r="L67" s="34"/>
    </row>
    <row r="68" spans="2:12" s="1" customFormat="1" ht="36.75" customHeight="1">
      <c r="B68" s="34"/>
      <c r="C68" s="55" t="s">
        <v>110</v>
      </c>
      <c r="I68" s="133"/>
      <c r="L68" s="34"/>
    </row>
    <row r="69" spans="2:12" s="1" customFormat="1" ht="6.75" customHeight="1">
      <c r="B69" s="34"/>
      <c r="I69" s="133"/>
      <c r="L69" s="34"/>
    </row>
    <row r="70" spans="2:12" s="1" customFormat="1" ht="14.25" customHeight="1">
      <c r="B70" s="34"/>
      <c r="C70" s="57" t="s">
        <v>16</v>
      </c>
      <c r="I70" s="133"/>
      <c r="L70" s="34"/>
    </row>
    <row r="71" spans="2:12" s="1" customFormat="1" ht="22.5" customHeight="1">
      <c r="B71" s="34"/>
      <c r="E71" s="264" t="str">
        <f>E7</f>
        <v>17063 - kompostárna Turnov, rozšíření plochy</v>
      </c>
      <c r="F71" s="233"/>
      <c r="G71" s="233"/>
      <c r="H71" s="233"/>
      <c r="I71" s="133"/>
      <c r="L71" s="34"/>
    </row>
    <row r="72" spans="2:12" s="1" customFormat="1" ht="14.25" customHeight="1">
      <c r="B72" s="34"/>
      <c r="C72" s="57" t="s">
        <v>91</v>
      </c>
      <c r="I72" s="133"/>
      <c r="L72" s="34"/>
    </row>
    <row r="73" spans="2:12" s="1" customFormat="1" ht="23.25" customHeight="1">
      <c r="B73" s="34"/>
      <c r="E73" s="246" t="str">
        <f>E9</f>
        <v>17063-SO-11 - 17063-SO-11 - Dešťová kanalizace kompostárny</v>
      </c>
      <c r="F73" s="233"/>
      <c r="G73" s="233"/>
      <c r="H73" s="233"/>
      <c r="I73" s="133"/>
      <c r="L73" s="34"/>
    </row>
    <row r="74" spans="2:12" s="1" customFormat="1" ht="6.75" customHeight="1">
      <c r="B74" s="34"/>
      <c r="I74" s="133"/>
      <c r="L74" s="34"/>
    </row>
    <row r="75" spans="2:12" s="1" customFormat="1" ht="18" customHeight="1">
      <c r="B75" s="34"/>
      <c r="C75" s="57" t="s">
        <v>23</v>
      </c>
      <c r="F75" s="139" t="str">
        <f>F12</f>
        <v>Turnov</v>
      </c>
      <c r="I75" s="140" t="s">
        <v>25</v>
      </c>
      <c r="J75" s="61" t="str">
        <f>IF(J12="","",J12)</f>
        <v>11.9.2017</v>
      </c>
      <c r="L75" s="34"/>
    </row>
    <row r="76" spans="2:12" s="1" customFormat="1" ht="6.75" customHeight="1">
      <c r="B76" s="34"/>
      <c r="I76" s="133"/>
      <c r="L76" s="34"/>
    </row>
    <row r="77" spans="2:12" s="1" customFormat="1" ht="15">
      <c r="B77" s="34"/>
      <c r="C77" s="57" t="s">
        <v>29</v>
      </c>
      <c r="F77" s="139" t="str">
        <f>E15</f>
        <v>Město Turnov</v>
      </c>
      <c r="I77" s="140" t="s">
        <v>37</v>
      </c>
      <c r="J77" s="139" t="str">
        <f>E21</f>
        <v>Profes projekt, spol. s r.o.</v>
      </c>
      <c r="L77" s="34"/>
    </row>
    <row r="78" spans="2:12" s="1" customFormat="1" ht="14.25" customHeight="1">
      <c r="B78" s="34"/>
      <c r="C78" s="57" t="s">
        <v>35</v>
      </c>
      <c r="F78" s="139">
        <f>IF(E18="","",E18)</f>
      </c>
      <c r="I78" s="133"/>
      <c r="L78" s="34"/>
    </row>
    <row r="79" spans="2:12" s="1" customFormat="1" ht="9.75" customHeight="1">
      <c r="B79" s="34"/>
      <c r="I79" s="133"/>
      <c r="L79" s="34"/>
    </row>
    <row r="80" spans="2:20" s="9" customFormat="1" ht="29.25" customHeight="1">
      <c r="B80" s="141"/>
      <c r="C80" s="142" t="s">
        <v>111</v>
      </c>
      <c r="D80" s="143" t="s">
        <v>62</v>
      </c>
      <c r="E80" s="143" t="s">
        <v>58</v>
      </c>
      <c r="F80" s="143" t="s">
        <v>112</v>
      </c>
      <c r="G80" s="143" t="s">
        <v>113</v>
      </c>
      <c r="H80" s="143" t="s">
        <v>114</v>
      </c>
      <c r="I80" s="144" t="s">
        <v>115</v>
      </c>
      <c r="J80" s="143" t="s">
        <v>95</v>
      </c>
      <c r="K80" s="145" t="s">
        <v>116</v>
      </c>
      <c r="L80" s="141"/>
      <c r="M80" s="67" t="s">
        <v>117</v>
      </c>
      <c r="N80" s="68" t="s">
        <v>47</v>
      </c>
      <c r="O80" s="68" t="s">
        <v>118</v>
      </c>
      <c r="P80" s="68" t="s">
        <v>119</v>
      </c>
      <c r="Q80" s="68" t="s">
        <v>120</v>
      </c>
      <c r="R80" s="68" t="s">
        <v>121</v>
      </c>
      <c r="S80" s="68" t="s">
        <v>122</v>
      </c>
      <c r="T80" s="69" t="s">
        <v>123</v>
      </c>
    </row>
    <row r="81" spans="2:63" s="1" customFormat="1" ht="29.25" customHeight="1">
      <c r="B81" s="34"/>
      <c r="C81" s="71" t="s">
        <v>96</v>
      </c>
      <c r="I81" s="133"/>
      <c r="J81" s="146">
        <f>BK81</f>
        <v>0</v>
      </c>
      <c r="L81" s="34"/>
      <c r="M81" s="70"/>
      <c r="N81" s="62"/>
      <c r="O81" s="62"/>
      <c r="P81" s="147">
        <f>P82+P104</f>
        <v>0</v>
      </c>
      <c r="Q81" s="62"/>
      <c r="R81" s="147">
        <f>R82+R104</f>
        <v>0.6215569</v>
      </c>
      <c r="S81" s="62"/>
      <c r="T81" s="148">
        <f>T82+T104</f>
        <v>0</v>
      </c>
      <c r="AT81" s="17" t="s">
        <v>76</v>
      </c>
      <c r="AU81" s="17" t="s">
        <v>97</v>
      </c>
      <c r="BK81" s="149">
        <f>BK82+BK104</f>
        <v>0</v>
      </c>
    </row>
    <row r="82" spans="2:63" s="10" customFormat="1" ht="36.75" customHeight="1">
      <c r="B82" s="150"/>
      <c r="D82" s="151" t="s">
        <v>76</v>
      </c>
      <c r="E82" s="152" t="s">
        <v>124</v>
      </c>
      <c r="F82" s="152" t="s">
        <v>125</v>
      </c>
      <c r="I82" s="153"/>
      <c r="J82" s="154">
        <f>BK82</f>
        <v>0</v>
      </c>
      <c r="L82" s="150"/>
      <c r="M82" s="155"/>
      <c r="N82" s="156"/>
      <c r="O82" s="156"/>
      <c r="P82" s="157">
        <f>P83+P87+P101</f>
        <v>0</v>
      </c>
      <c r="Q82" s="156"/>
      <c r="R82" s="157">
        <f>R83+R87+R101</f>
        <v>0.6215569</v>
      </c>
      <c r="S82" s="156"/>
      <c r="T82" s="158">
        <f>T83+T87+T101</f>
        <v>0</v>
      </c>
      <c r="AR82" s="151" t="s">
        <v>22</v>
      </c>
      <c r="AT82" s="159" t="s">
        <v>76</v>
      </c>
      <c r="AU82" s="159" t="s">
        <v>77</v>
      </c>
      <c r="AY82" s="151" t="s">
        <v>126</v>
      </c>
      <c r="BK82" s="160">
        <f>BK83+BK87+BK101</f>
        <v>0</v>
      </c>
    </row>
    <row r="83" spans="2:63" s="10" customFormat="1" ht="19.5" customHeight="1">
      <c r="B83" s="150"/>
      <c r="D83" s="161" t="s">
        <v>76</v>
      </c>
      <c r="E83" s="162" t="s">
        <v>22</v>
      </c>
      <c r="F83" s="162" t="s">
        <v>127</v>
      </c>
      <c r="I83" s="153"/>
      <c r="J83" s="163">
        <f>BK83</f>
        <v>0</v>
      </c>
      <c r="L83" s="150"/>
      <c r="M83" s="155"/>
      <c r="N83" s="156"/>
      <c r="O83" s="156"/>
      <c r="P83" s="157">
        <f>SUM(P84:P86)</f>
        <v>0</v>
      </c>
      <c r="Q83" s="156"/>
      <c r="R83" s="157">
        <f>SUM(R84:R86)</f>
        <v>0</v>
      </c>
      <c r="S83" s="156"/>
      <c r="T83" s="158">
        <f>SUM(T84:T86)</f>
        <v>0</v>
      </c>
      <c r="AR83" s="151" t="s">
        <v>22</v>
      </c>
      <c r="AT83" s="159" t="s">
        <v>76</v>
      </c>
      <c r="AU83" s="159" t="s">
        <v>22</v>
      </c>
      <c r="AY83" s="151" t="s">
        <v>126</v>
      </c>
      <c r="BK83" s="160">
        <f>SUM(BK84:BK86)</f>
        <v>0</v>
      </c>
    </row>
    <row r="84" spans="2:65" s="1" customFormat="1" ht="31.5" customHeight="1">
      <c r="B84" s="164"/>
      <c r="C84" s="165" t="s">
        <v>22</v>
      </c>
      <c r="D84" s="165" t="s">
        <v>128</v>
      </c>
      <c r="E84" s="166" t="s">
        <v>355</v>
      </c>
      <c r="F84" s="167" t="s">
        <v>356</v>
      </c>
      <c r="G84" s="168" t="s">
        <v>131</v>
      </c>
      <c r="H84" s="169">
        <v>80.1</v>
      </c>
      <c r="I84" s="170"/>
      <c r="J84" s="171">
        <f>ROUND(I84*H84,2)</f>
        <v>0</v>
      </c>
      <c r="K84" s="167" t="s">
        <v>20</v>
      </c>
      <c r="L84" s="34"/>
      <c r="M84" s="172" t="s">
        <v>20</v>
      </c>
      <c r="N84" s="173" t="s">
        <v>48</v>
      </c>
      <c r="O84" s="35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17" t="s">
        <v>133</v>
      </c>
      <c r="AT84" s="17" t="s">
        <v>128</v>
      </c>
      <c r="AU84" s="17" t="s">
        <v>85</v>
      </c>
      <c r="AY84" s="17" t="s">
        <v>126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22</v>
      </c>
      <c r="BK84" s="176">
        <f>ROUND(I84*H84,2)</f>
        <v>0</v>
      </c>
      <c r="BL84" s="17" t="s">
        <v>133</v>
      </c>
      <c r="BM84" s="17" t="s">
        <v>357</v>
      </c>
    </row>
    <row r="85" spans="2:51" s="11" customFormat="1" ht="22.5" customHeight="1">
      <c r="B85" s="181"/>
      <c r="D85" s="179" t="s">
        <v>142</v>
      </c>
      <c r="E85" s="182" t="s">
        <v>20</v>
      </c>
      <c r="F85" s="183" t="s">
        <v>358</v>
      </c>
      <c r="H85" s="184">
        <v>80.1</v>
      </c>
      <c r="I85" s="185"/>
      <c r="L85" s="181"/>
      <c r="M85" s="186"/>
      <c r="N85" s="187"/>
      <c r="O85" s="187"/>
      <c r="P85" s="187"/>
      <c r="Q85" s="187"/>
      <c r="R85" s="187"/>
      <c r="S85" s="187"/>
      <c r="T85" s="188"/>
      <c r="AT85" s="182" t="s">
        <v>142</v>
      </c>
      <c r="AU85" s="182" t="s">
        <v>85</v>
      </c>
      <c r="AV85" s="11" t="s">
        <v>85</v>
      </c>
      <c r="AW85" s="11" t="s">
        <v>41</v>
      </c>
      <c r="AX85" s="11" t="s">
        <v>77</v>
      </c>
      <c r="AY85" s="182" t="s">
        <v>126</v>
      </c>
    </row>
    <row r="86" spans="2:51" s="12" customFormat="1" ht="22.5" customHeight="1">
      <c r="B86" s="189"/>
      <c r="D86" s="179" t="s">
        <v>142</v>
      </c>
      <c r="E86" s="197" t="s">
        <v>20</v>
      </c>
      <c r="F86" s="208" t="s">
        <v>144</v>
      </c>
      <c r="H86" s="209">
        <v>80.1</v>
      </c>
      <c r="I86" s="193"/>
      <c r="L86" s="189"/>
      <c r="M86" s="194"/>
      <c r="N86" s="195"/>
      <c r="O86" s="195"/>
      <c r="P86" s="195"/>
      <c r="Q86" s="195"/>
      <c r="R86" s="195"/>
      <c r="S86" s="195"/>
      <c r="T86" s="196"/>
      <c r="AT86" s="197" t="s">
        <v>142</v>
      </c>
      <c r="AU86" s="197" t="s">
        <v>85</v>
      </c>
      <c r="AV86" s="12" t="s">
        <v>145</v>
      </c>
      <c r="AW86" s="12" t="s">
        <v>41</v>
      </c>
      <c r="AX86" s="12" t="s">
        <v>22</v>
      </c>
      <c r="AY86" s="197" t="s">
        <v>126</v>
      </c>
    </row>
    <row r="87" spans="2:63" s="10" customFormat="1" ht="29.25" customHeight="1">
      <c r="B87" s="150"/>
      <c r="D87" s="161" t="s">
        <v>76</v>
      </c>
      <c r="E87" s="162" t="s">
        <v>150</v>
      </c>
      <c r="F87" s="162" t="s">
        <v>270</v>
      </c>
      <c r="I87" s="153"/>
      <c r="J87" s="163">
        <f>BK87</f>
        <v>0</v>
      </c>
      <c r="L87" s="150"/>
      <c r="M87" s="155"/>
      <c r="N87" s="156"/>
      <c r="O87" s="156"/>
      <c r="P87" s="157">
        <f>SUM(P88:P100)</f>
        <v>0</v>
      </c>
      <c r="Q87" s="156"/>
      <c r="R87" s="157">
        <f>SUM(R88:R100)</f>
        <v>0.6215569</v>
      </c>
      <c r="S87" s="156"/>
      <c r="T87" s="158">
        <f>SUM(T88:T100)</f>
        <v>0</v>
      </c>
      <c r="AR87" s="151" t="s">
        <v>22</v>
      </c>
      <c r="AT87" s="159" t="s">
        <v>76</v>
      </c>
      <c r="AU87" s="159" t="s">
        <v>22</v>
      </c>
      <c r="AY87" s="151" t="s">
        <v>126</v>
      </c>
      <c r="BK87" s="160">
        <f>SUM(BK88:BK100)</f>
        <v>0</v>
      </c>
    </row>
    <row r="88" spans="2:65" s="1" customFormat="1" ht="31.5" customHeight="1">
      <c r="B88" s="164"/>
      <c r="C88" s="165" t="s">
        <v>85</v>
      </c>
      <c r="D88" s="165" t="s">
        <v>128</v>
      </c>
      <c r="E88" s="166" t="s">
        <v>359</v>
      </c>
      <c r="F88" s="167" t="s">
        <v>360</v>
      </c>
      <c r="G88" s="168" t="s">
        <v>131</v>
      </c>
      <c r="H88" s="169">
        <v>9.24</v>
      </c>
      <c r="I88" s="170"/>
      <c r="J88" s="171">
        <f>ROUND(I88*H88,2)</f>
        <v>0</v>
      </c>
      <c r="K88" s="167" t="s">
        <v>132</v>
      </c>
      <c r="L88" s="34"/>
      <c r="M88" s="172" t="s">
        <v>20</v>
      </c>
      <c r="N88" s="173" t="s">
        <v>48</v>
      </c>
      <c r="O88" s="35"/>
      <c r="P88" s="174">
        <f>O88*H88</f>
        <v>0</v>
      </c>
      <c r="Q88" s="174">
        <v>0.0033</v>
      </c>
      <c r="R88" s="174">
        <f>Q88*H88</f>
        <v>0.030492000000000002</v>
      </c>
      <c r="S88" s="174">
        <v>0</v>
      </c>
      <c r="T88" s="175">
        <f>S88*H88</f>
        <v>0</v>
      </c>
      <c r="AR88" s="17" t="s">
        <v>133</v>
      </c>
      <c r="AT88" s="17" t="s">
        <v>128</v>
      </c>
      <c r="AU88" s="17" t="s">
        <v>85</v>
      </c>
      <c r="AY88" s="17" t="s">
        <v>126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22</v>
      </c>
      <c r="BK88" s="176">
        <f>ROUND(I88*H88,2)</f>
        <v>0</v>
      </c>
      <c r="BL88" s="17" t="s">
        <v>133</v>
      </c>
      <c r="BM88" s="17" t="s">
        <v>361</v>
      </c>
    </row>
    <row r="89" spans="2:47" s="1" customFormat="1" ht="30" customHeight="1">
      <c r="B89" s="34"/>
      <c r="D89" s="179" t="s">
        <v>135</v>
      </c>
      <c r="F89" s="180" t="s">
        <v>362</v>
      </c>
      <c r="I89" s="133"/>
      <c r="L89" s="34"/>
      <c r="M89" s="64"/>
      <c r="N89" s="35"/>
      <c r="O89" s="35"/>
      <c r="P89" s="35"/>
      <c r="Q89" s="35"/>
      <c r="R89" s="35"/>
      <c r="S89" s="35"/>
      <c r="T89" s="65"/>
      <c r="AT89" s="17" t="s">
        <v>135</v>
      </c>
      <c r="AU89" s="17" t="s">
        <v>85</v>
      </c>
    </row>
    <row r="90" spans="2:51" s="11" customFormat="1" ht="22.5" customHeight="1">
      <c r="B90" s="181"/>
      <c r="D90" s="179" t="s">
        <v>142</v>
      </c>
      <c r="E90" s="182" t="s">
        <v>20</v>
      </c>
      <c r="F90" s="183" t="s">
        <v>363</v>
      </c>
      <c r="H90" s="184">
        <v>9.24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2" t="s">
        <v>142</v>
      </c>
      <c r="AU90" s="182" t="s">
        <v>85</v>
      </c>
      <c r="AV90" s="11" t="s">
        <v>85</v>
      </c>
      <c r="AW90" s="11" t="s">
        <v>41</v>
      </c>
      <c r="AX90" s="11" t="s">
        <v>77</v>
      </c>
      <c r="AY90" s="182" t="s">
        <v>126</v>
      </c>
    </row>
    <row r="91" spans="2:51" s="12" customFormat="1" ht="22.5" customHeight="1">
      <c r="B91" s="189"/>
      <c r="D91" s="177" t="s">
        <v>142</v>
      </c>
      <c r="E91" s="190" t="s">
        <v>20</v>
      </c>
      <c r="F91" s="191" t="s">
        <v>144</v>
      </c>
      <c r="H91" s="192">
        <v>9.24</v>
      </c>
      <c r="I91" s="193"/>
      <c r="L91" s="189"/>
      <c r="M91" s="194"/>
      <c r="N91" s="195"/>
      <c r="O91" s="195"/>
      <c r="P91" s="195"/>
      <c r="Q91" s="195"/>
      <c r="R91" s="195"/>
      <c r="S91" s="195"/>
      <c r="T91" s="196"/>
      <c r="AT91" s="197" t="s">
        <v>142</v>
      </c>
      <c r="AU91" s="197" t="s">
        <v>85</v>
      </c>
      <c r="AV91" s="12" t="s">
        <v>145</v>
      </c>
      <c r="AW91" s="12" t="s">
        <v>41</v>
      </c>
      <c r="AX91" s="12" t="s">
        <v>22</v>
      </c>
      <c r="AY91" s="197" t="s">
        <v>126</v>
      </c>
    </row>
    <row r="92" spans="2:65" s="1" customFormat="1" ht="22.5" customHeight="1">
      <c r="B92" s="164"/>
      <c r="C92" s="165" t="s">
        <v>145</v>
      </c>
      <c r="D92" s="165" t="s">
        <v>128</v>
      </c>
      <c r="E92" s="166" t="s">
        <v>364</v>
      </c>
      <c r="F92" s="167" t="s">
        <v>365</v>
      </c>
      <c r="G92" s="168" t="s">
        <v>131</v>
      </c>
      <c r="H92" s="169">
        <v>41.195</v>
      </c>
      <c r="I92" s="170"/>
      <c r="J92" s="171">
        <f>ROUND(I92*H92,2)</f>
        <v>0</v>
      </c>
      <c r="K92" s="167" t="s">
        <v>132</v>
      </c>
      <c r="L92" s="34"/>
      <c r="M92" s="172" t="s">
        <v>20</v>
      </c>
      <c r="N92" s="173" t="s">
        <v>48</v>
      </c>
      <c r="O92" s="35"/>
      <c r="P92" s="174">
        <f>O92*H92</f>
        <v>0</v>
      </c>
      <c r="Q92" s="174">
        <v>0.00482</v>
      </c>
      <c r="R92" s="174">
        <f>Q92*H92</f>
        <v>0.19855989999999998</v>
      </c>
      <c r="S92" s="174">
        <v>0</v>
      </c>
      <c r="T92" s="175">
        <f>S92*H92</f>
        <v>0</v>
      </c>
      <c r="AR92" s="17" t="s">
        <v>133</v>
      </c>
      <c r="AT92" s="17" t="s">
        <v>128</v>
      </c>
      <c r="AU92" s="17" t="s">
        <v>85</v>
      </c>
      <c r="AY92" s="17" t="s">
        <v>126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7" t="s">
        <v>22</v>
      </c>
      <c r="BK92" s="176">
        <f>ROUND(I92*H92,2)</f>
        <v>0</v>
      </c>
      <c r="BL92" s="17" t="s">
        <v>133</v>
      </c>
      <c r="BM92" s="17" t="s">
        <v>366</v>
      </c>
    </row>
    <row r="93" spans="2:47" s="1" customFormat="1" ht="30" customHeight="1">
      <c r="B93" s="34"/>
      <c r="D93" s="179" t="s">
        <v>135</v>
      </c>
      <c r="F93" s="180" t="s">
        <v>367</v>
      </c>
      <c r="I93" s="133"/>
      <c r="L93" s="34"/>
      <c r="M93" s="64"/>
      <c r="N93" s="35"/>
      <c r="O93" s="35"/>
      <c r="P93" s="35"/>
      <c r="Q93" s="35"/>
      <c r="R93" s="35"/>
      <c r="S93" s="35"/>
      <c r="T93" s="65"/>
      <c r="AT93" s="17" t="s">
        <v>135</v>
      </c>
      <c r="AU93" s="17" t="s">
        <v>85</v>
      </c>
    </row>
    <row r="94" spans="2:51" s="11" customFormat="1" ht="22.5" customHeight="1">
      <c r="B94" s="181"/>
      <c r="D94" s="179" t="s">
        <v>142</v>
      </c>
      <c r="E94" s="182" t="s">
        <v>20</v>
      </c>
      <c r="F94" s="183" t="s">
        <v>368</v>
      </c>
      <c r="H94" s="184">
        <v>41.195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2" t="s">
        <v>142</v>
      </c>
      <c r="AU94" s="182" t="s">
        <v>85</v>
      </c>
      <c r="AV94" s="11" t="s">
        <v>85</v>
      </c>
      <c r="AW94" s="11" t="s">
        <v>41</v>
      </c>
      <c r="AX94" s="11" t="s">
        <v>77</v>
      </c>
      <c r="AY94" s="182" t="s">
        <v>126</v>
      </c>
    </row>
    <row r="95" spans="2:51" s="12" customFormat="1" ht="22.5" customHeight="1">
      <c r="B95" s="189"/>
      <c r="D95" s="177" t="s">
        <v>142</v>
      </c>
      <c r="E95" s="190" t="s">
        <v>20</v>
      </c>
      <c r="F95" s="191" t="s">
        <v>144</v>
      </c>
      <c r="H95" s="192">
        <v>41.195</v>
      </c>
      <c r="I95" s="193"/>
      <c r="L95" s="189"/>
      <c r="M95" s="194"/>
      <c r="N95" s="195"/>
      <c r="O95" s="195"/>
      <c r="P95" s="195"/>
      <c r="Q95" s="195"/>
      <c r="R95" s="195"/>
      <c r="S95" s="195"/>
      <c r="T95" s="196"/>
      <c r="AT95" s="197" t="s">
        <v>142</v>
      </c>
      <c r="AU95" s="197" t="s">
        <v>85</v>
      </c>
      <c r="AV95" s="12" t="s">
        <v>145</v>
      </c>
      <c r="AW95" s="12" t="s">
        <v>41</v>
      </c>
      <c r="AX95" s="12" t="s">
        <v>22</v>
      </c>
      <c r="AY95" s="197" t="s">
        <v>126</v>
      </c>
    </row>
    <row r="96" spans="2:65" s="1" customFormat="1" ht="31.5" customHeight="1">
      <c r="B96" s="164"/>
      <c r="C96" s="165" t="s">
        <v>133</v>
      </c>
      <c r="D96" s="165" t="s">
        <v>128</v>
      </c>
      <c r="E96" s="166" t="s">
        <v>369</v>
      </c>
      <c r="F96" s="167" t="s">
        <v>370</v>
      </c>
      <c r="G96" s="168" t="s">
        <v>131</v>
      </c>
      <c r="H96" s="169">
        <v>34.25</v>
      </c>
      <c r="I96" s="170"/>
      <c r="J96" s="171">
        <f>ROUND(I96*H96,2)</f>
        <v>0</v>
      </c>
      <c r="K96" s="167" t="s">
        <v>132</v>
      </c>
      <c r="L96" s="34"/>
      <c r="M96" s="172" t="s">
        <v>20</v>
      </c>
      <c r="N96" s="173" t="s">
        <v>48</v>
      </c>
      <c r="O96" s="35"/>
      <c r="P96" s="174">
        <f>O96*H96</f>
        <v>0</v>
      </c>
      <c r="Q96" s="174">
        <v>0.01146</v>
      </c>
      <c r="R96" s="174">
        <f>Q96*H96</f>
        <v>0.392505</v>
      </c>
      <c r="S96" s="174">
        <v>0</v>
      </c>
      <c r="T96" s="175">
        <f>S96*H96</f>
        <v>0</v>
      </c>
      <c r="AR96" s="17" t="s">
        <v>133</v>
      </c>
      <c r="AT96" s="17" t="s">
        <v>128</v>
      </c>
      <c r="AU96" s="17" t="s">
        <v>85</v>
      </c>
      <c r="AY96" s="17" t="s">
        <v>126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22</v>
      </c>
      <c r="BK96" s="176">
        <f>ROUND(I96*H96,2)</f>
        <v>0</v>
      </c>
      <c r="BL96" s="17" t="s">
        <v>133</v>
      </c>
      <c r="BM96" s="17" t="s">
        <v>371</v>
      </c>
    </row>
    <row r="97" spans="2:47" s="1" customFormat="1" ht="30" customHeight="1">
      <c r="B97" s="34"/>
      <c r="D97" s="177" t="s">
        <v>135</v>
      </c>
      <c r="F97" s="178" t="s">
        <v>372</v>
      </c>
      <c r="I97" s="133"/>
      <c r="L97" s="34"/>
      <c r="M97" s="64"/>
      <c r="N97" s="35"/>
      <c r="O97" s="35"/>
      <c r="P97" s="35"/>
      <c r="Q97" s="35"/>
      <c r="R97" s="35"/>
      <c r="S97" s="35"/>
      <c r="T97" s="65"/>
      <c r="AT97" s="17" t="s">
        <v>135</v>
      </c>
      <c r="AU97" s="17" t="s">
        <v>85</v>
      </c>
    </row>
    <row r="98" spans="2:65" s="1" customFormat="1" ht="22.5" customHeight="1">
      <c r="B98" s="164"/>
      <c r="C98" s="165" t="s">
        <v>160</v>
      </c>
      <c r="D98" s="165" t="s">
        <v>128</v>
      </c>
      <c r="E98" s="166" t="s">
        <v>277</v>
      </c>
      <c r="F98" s="167" t="s">
        <v>373</v>
      </c>
      <c r="G98" s="168" t="s">
        <v>279</v>
      </c>
      <c r="H98" s="169">
        <v>1</v>
      </c>
      <c r="I98" s="170"/>
      <c r="J98" s="171">
        <f>ROUND(I98*H98,2)</f>
        <v>0</v>
      </c>
      <c r="K98" s="167" t="s">
        <v>20</v>
      </c>
      <c r="L98" s="34"/>
      <c r="M98" s="172" t="s">
        <v>20</v>
      </c>
      <c r="N98" s="173" t="s">
        <v>48</v>
      </c>
      <c r="O98" s="35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7" t="s">
        <v>133</v>
      </c>
      <c r="AT98" s="17" t="s">
        <v>128</v>
      </c>
      <c r="AU98" s="17" t="s">
        <v>85</v>
      </c>
      <c r="AY98" s="17" t="s">
        <v>126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22</v>
      </c>
      <c r="BK98" s="176">
        <f>ROUND(I98*H98,2)</f>
        <v>0</v>
      </c>
      <c r="BL98" s="17" t="s">
        <v>133</v>
      </c>
      <c r="BM98" s="17" t="s">
        <v>374</v>
      </c>
    </row>
    <row r="99" spans="2:65" s="1" customFormat="1" ht="22.5" customHeight="1">
      <c r="B99" s="164"/>
      <c r="C99" s="165" t="s">
        <v>165</v>
      </c>
      <c r="D99" s="165" t="s">
        <v>128</v>
      </c>
      <c r="E99" s="166" t="s">
        <v>375</v>
      </c>
      <c r="F99" s="167" t="s">
        <v>376</v>
      </c>
      <c r="G99" s="168" t="s">
        <v>279</v>
      </c>
      <c r="H99" s="169">
        <v>1</v>
      </c>
      <c r="I99" s="170"/>
      <c r="J99" s="171">
        <f>ROUND(I99*H99,2)</f>
        <v>0</v>
      </c>
      <c r="K99" s="167" t="s">
        <v>20</v>
      </c>
      <c r="L99" s="34"/>
      <c r="M99" s="172" t="s">
        <v>20</v>
      </c>
      <c r="N99" s="173" t="s">
        <v>48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7" t="s">
        <v>133</v>
      </c>
      <c r="AT99" s="17" t="s">
        <v>128</v>
      </c>
      <c r="AU99" s="17" t="s">
        <v>85</v>
      </c>
      <c r="AY99" s="17" t="s">
        <v>126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22</v>
      </c>
      <c r="BK99" s="176">
        <f>ROUND(I99*H99,2)</f>
        <v>0</v>
      </c>
      <c r="BL99" s="17" t="s">
        <v>133</v>
      </c>
      <c r="BM99" s="17" t="s">
        <v>377</v>
      </c>
    </row>
    <row r="100" spans="2:65" s="1" customFormat="1" ht="22.5" customHeight="1">
      <c r="B100" s="164"/>
      <c r="C100" s="165" t="s">
        <v>170</v>
      </c>
      <c r="D100" s="165" t="s">
        <v>128</v>
      </c>
      <c r="E100" s="166" t="s">
        <v>378</v>
      </c>
      <c r="F100" s="167" t="s">
        <v>379</v>
      </c>
      <c r="G100" s="168" t="s">
        <v>279</v>
      </c>
      <c r="H100" s="169">
        <v>1</v>
      </c>
      <c r="I100" s="170"/>
      <c r="J100" s="171">
        <f>ROUND(I100*H100,2)</f>
        <v>0</v>
      </c>
      <c r="K100" s="167" t="s">
        <v>20</v>
      </c>
      <c r="L100" s="34"/>
      <c r="M100" s="172" t="s">
        <v>20</v>
      </c>
      <c r="N100" s="173" t="s">
        <v>48</v>
      </c>
      <c r="O100" s="35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7" t="s">
        <v>133</v>
      </c>
      <c r="AT100" s="17" t="s">
        <v>128</v>
      </c>
      <c r="AU100" s="17" t="s">
        <v>85</v>
      </c>
      <c r="AY100" s="17" t="s">
        <v>126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22</v>
      </c>
      <c r="BK100" s="176">
        <f>ROUND(I100*H100,2)</f>
        <v>0</v>
      </c>
      <c r="BL100" s="17" t="s">
        <v>133</v>
      </c>
      <c r="BM100" s="17" t="s">
        <v>380</v>
      </c>
    </row>
    <row r="101" spans="2:63" s="10" customFormat="1" ht="29.25" customHeight="1">
      <c r="B101" s="150"/>
      <c r="D101" s="161" t="s">
        <v>76</v>
      </c>
      <c r="E101" s="162" t="s">
        <v>320</v>
      </c>
      <c r="F101" s="162" t="s">
        <v>321</v>
      </c>
      <c r="I101" s="153"/>
      <c r="J101" s="163">
        <f>BK101</f>
        <v>0</v>
      </c>
      <c r="L101" s="150"/>
      <c r="M101" s="155"/>
      <c r="N101" s="156"/>
      <c r="O101" s="156"/>
      <c r="P101" s="157">
        <f>SUM(P102:P103)</f>
        <v>0</v>
      </c>
      <c r="Q101" s="156"/>
      <c r="R101" s="157">
        <f>SUM(R102:R103)</f>
        <v>0</v>
      </c>
      <c r="S101" s="156"/>
      <c r="T101" s="158">
        <f>SUM(T102:T103)</f>
        <v>0</v>
      </c>
      <c r="AR101" s="151" t="s">
        <v>22</v>
      </c>
      <c r="AT101" s="159" t="s">
        <v>76</v>
      </c>
      <c r="AU101" s="159" t="s">
        <v>22</v>
      </c>
      <c r="AY101" s="151" t="s">
        <v>126</v>
      </c>
      <c r="BK101" s="160">
        <f>SUM(BK102:BK103)</f>
        <v>0</v>
      </c>
    </row>
    <row r="102" spans="2:65" s="1" customFormat="1" ht="22.5" customHeight="1">
      <c r="B102" s="164"/>
      <c r="C102" s="165" t="s">
        <v>150</v>
      </c>
      <c r="D102" s="165" t="s">
        <v>128</v>
      </c>
      <c r="E102" s="166" t="s">
        <v>381</v>
      </c>
      <c r="F102" s="167" t="s">
        <v>382</v>
      </c>
      <c r="G102" s="168" t="s">
        <v>149</v>
      </c>
      <c r="H102" s="169">
        <v>0.622</v>
      </c>
      <c r="I102" s="170"/>
      <c r="J102" s="171">
        <f>ROUND(I102*H102,2)</f>
        <v>0</v>
      </c>
      <c r="K102" s="167" t="s">
        <v>132</v>
      </c>
      <c r="L102" s="34"/>
      <c r="M102" s="172" t="s">
        <v>20</v>
      </c>
      <c r="N102" s="173" t="s">
        <v>48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7" t="s">
        <v>133</v>
      </c>
      <c r="AT102" s="17" t="s">
        <v>128</v>
      </c>
      <c r="AU102" s="17" t="s">
        <v>85</v>
      </c>
      <c r="AY102" s="17" t="s">
        <v>126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22</v>
      </c>
      <c r="BK102" s="176">
        <f>ROUND(I102*H102,2)</f>
        <v>0</v>
      </c>
      <c r="BL102" s="17" t="s">
        <v>133</v>
      </c>
      <c r="BM102" s="17" t="s">
        <v>383</v>
      </c>
    </row>
    <row r="103" spans="2:47" s="1" customFormat="1" ht="30" customHeight="1">
      <c r="B103" s="34"/>
      <c r="D103" s="179" t="s">
        <v>135</v>
      </c>
      <c r="F103" s="180" t="s">
        <v>384</v>
      </c>
      <c r="I103" s="133"/>
      <c r="L103" s="34"/>
      <c r="M103" s="64"/>
      <c r="N103" s="35"/>
      <c r="O103" s="35"/>
      <c r="P103" s="35"/>
      <c r="Q103" s="35"/>
      <c r="R103" s="35"/>
      <c r="S103" s="35"/>
      <c r="T103" s="65"/>
      <c r="AT103" s="17" t="s">
        <v>135</v>
      </c>
      <c r="AU103" s="17" t="s">
        <v>85</v>
      </c>
    </row>
    <row r="104" spans="2:63" s="10" customFormat="1" ht="36.75" customHeight="1">
      <c r="B104" s="150"/>
      <c r="D104" s="161" t="s">
        <v>76</v>
      </c>
      <c r="E104" s="225" t="s">
        <v>327</v>
      </c>
      <c r="F104" s="225" t="s">
        <v>328</v>
      </c>
      <c r="I104" s="153"/>
      <c r="J104" s="226">
        <f>BK104</f>
        <v>0</v>
      </c>
      <c r="L104" s="150"/>
      <c r="M104" s="155"/>
      <c r="N104" s="156"/>
      <c r="O104" s="156"/>
      <c r="P104" s="157">
        <f>SUM(P105:P106)</f>
        <v>0</v>
      </c>
      <c r="Q104" s="156"/>
      <c r="R104" s="157">
        <f>SUM(R105:R106)</f>
        <v>0</v>
      </c>
      <c r="S104" s="156"/>
      <c r="T104" s="158">
        <f>SUM(T105:T106)</f>
        <v>0</v>
      </c>
      <c r="AR104" s="151" t="s">
        <v>160</v>
      </c>
      <c r="AT104" s="159" t="s">
        <v>76</v>
      </c>
      <c r="AU104" s="159" t="s">
        <v>77</v>
      </c>
      <c r="AY104" s="151" t="s">
        <v>126</v>
      </c>
      <c r="BK104" s="160">
        <f>SUM(BK105:BK106)</f>
        <v>0</v>
      </c>
    </row>
    <row r="105" spans="2:65" s="1" customFormat="1" ht="22.5" customHeight="1">
      <c r="B105" s="164"/>
      <c r="C105" s="165" t="s">
        <v>178</v>
      </c>
      <c r="D105" s="165" t="s">
        <v>128</v>
      </c>
      <c r="E105" s="166" t="s">
        <v>330</v>
      </c>
      <c r="F105" s="167" t="s">
        <v>331</v>
      </c>
      <c r="G105" s="168" t="s">
        <v>332</v>
      </c>
      <c r="H105" s="169">
        <v>1</v>
      </c>
      <c r="I105" s="170"/>
      <c r="J105" s="171">
        <f>ROUND(I105*H105,2)</f>
        <v>0</v>
      </c>
      <c r="K105" s="167" t="s">
        <v>20</v>
      </c>
      <c r="L105" s="34"/>
      <c r="M105" s="172" t="s">
        <v>20</v>
      </c>
      <c r="N105" s="173" t="s">
        <v>48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7" t="s">
        <v>333</v>
      </c>
      <c r="AT105" s="17" t="s">
        <v>128</v>
      </c>
      <c r="AU105" s="17" t="s">
        <v>22</v>
      </c>
      <c r="AY105" s="17" t="s">
        <v>126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22</v>
      </c>
      <c r="BK105" s="176">
        <f>ROUND(I105*H105,2)</f>
        <v>0</v>
      </c>
      <c r="BL105" s="17" t="s">
        <v>333</v>
      </c>
      <c r="BM105" s="17" t="s">
        <v>385</v>
      </c>
    </row>
    <row r="106" spans="2:47" s="1" customFormat="1" ht="22.5" customHeight="1">
      <c r="B106" s="34"/>
      <c r="D106" s="179" t="s">
        <v>135</v>
      </c>
      <c r="F106" s="180" t="s">
        <v>331</v>
      </c>
      <c r="I106" s="133"/>
      <c r="L106" s="34"/>
      <c r="M106" s="227"/>
      <c r="N106" s="228"/>
      <c r="O106" s="228"/>
      <c r="P106" s="228"/>
      <c r="Q106" s="228"/>
      <c r="R106" s="228"/>
      <c r="S106" s="228"/>
      <c r="T106" s="229"/>
      <c r="AT106" s="17" t="s">
        <v>135</v>
      </c>
      <c r="AU106" s="17" t="s">
        <v>22</v>
      </c>
    </row>
    <row r="107" spans="2:12" s="1" customFormat="1" ht="6.75" customHeight="1">
      <c r="B107" s="50"/>
      <c r="C107" s="51"/>
      <c r="D107" s="51"/>
      <c r="E107" s="51"/>
      <c r="F107" s="51"/>
      <c r="G107" s="51"/>
      <c r="H107" s="51"/>
      <c r="I107" s="112"/>
      <c r="J107" s="51"/>
      <c r="K107" s="51"/>
      <c r="L107" s="34"/>
    </row>
    <row r="208" ht="13.5">
      <c r="AT208" s="230"/>
    </row>
  </sheetData>
  <sheetProtection password="CC35" sheet="1" objects="1" scenarios="1" formatColumns="0" formatRows="0" sort="0" autoFilter="0"/>
  <autoFilter ref="C80:K80"/>
  <mergeCells count="9">
    <mergeCell ref="L2:V2"/>
    <mergeCell ref="E47:H47"/>
    <mergeCell ref="E71:H71"/>
    <mergeCell ref="E73:H73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6" customWidth="1"/>
    <col min="2" max="2" width="1.421875" style="276" customWidth="1"/>
    <col min="3" max="4" width="4.28125" style="276" customWidth="1"/>
    <col min="5" max="5" width="10.00390625" style="276" customWidth="1"/>
    <col min="6" max="6" width="7.8515625" style="276" customWidth="1"/>
    <col min="7" max="7" width="4.28125" style="276" customWidth="1"/>
    <col min="8" max="8" width="66.7109375" style="276" customWidth="1"/>
    <col min="9" max="10" width="17.140625" style="276" customWidth="1"/>
    <col min="11" max="11" width="1.421875" style="276" customWidth="1"/>
    <col min="12" max="16384" width="8.0039062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283" customFormat="1" ht="45" customHeight="1">
      <c r="B3" s="280"/>
      <c r="C3" s="281" t="s">
        <v>393</v>
      </c>
      <c r="D3" s="281"/>
      <c r="E3" s="281"/>
      <c r="F3" s="281"/>
      <c r="G3" s="281"/>
      <c r="H3" s="281"/>
      <c r="I3" s="281"/>
      <c r="J3" s="281"/>
      <c r="K3" s="282"/>
    </row>
    <row r="4" spans="2:11" ht="25.5" customHeight="1">
      <c r="B4" s="284"/>
      <c r="C4" s="285" t="s">
        <v>394</v>
      </c>
      <c r="D4" s="285"/>
      <c r="E4" s="285"/>
      <c r="F4" s="285"/>
      <c r="G4" s="285"/>
      <c r="H4" s="285"/>
      <c r="I4" s="285"/>
      <c r="J4" s="285"/>
      <c r="K4" s="286"/>
    </row>
    <row r="5" spans="2:1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4"/>
      <c r="C6" s="288" t="s">
        <v>395</v>
      </c>
      <c r="D6" s="288"/>
      <c r="E6" s="288"/>
      <c r="F6" s="288"/>
      <c r="G6" s="288"/>
      <c r="H6" s="288"/>
      <c r="I6" s="288"/>
      <c r="J6" s="288"/>
      <c r="K6" s="286"/>
    </row>
    <row r="7" spans="2:11" ht="15" customHeight="1">
      <c r="B7" s="289"/>
      <c r="C7" s="288" t="s">
        <v>396</v>
      </c>
      <c r="D7" s="288"/>
      <c r="E7" s="288"/>
      <c r="F7" s="288"/>
      <c r="G7" s="288"/>
      <c r="H7" s="288"/>
      <c r="I7" s="288"/>
      <c r="J7" s="288"/>
      <c r="K7" s="286"/>
    </row>
    <row r="8" spans="2:11" ht="12.75" customHeight="1">
      <c r="B8" s="289"/>
      <c r="C8" s="290"/>
      <c r="D8" s="290"/>
      <c r="E8" s="290"/>
      <c r="F8" s="290"/>
      <c r="G8" s="290"/>
      <c r="H8" s="290"/>
      <c r="I8" s="290"/>
      <c r="J8" s="290"/>
      <c r="K8" s="286"/>
    </row>
    <row r="9" spans="2:11" ht="15" customHeight="1">
      <c r="B9" s="289"/>
      <c r="C9" s="288" t="s">
        <v>562</v>
      </c>
      <c r="D9" s="288"/>
      <c r="E9" s="288"/>
      <c r="F9" s="288"/>
      <c r="G9" s="288"/>
      <c r="H9" s="288"/>
      <c r="I9" s="288"/>
      <c r="J9" s="288"/>
      <c r="K9" s="286"/>
    </row>
    <row r="10" spans="2:11" ht="15" customHeight="1">
      <c r="B10" s="289"/>
      <c r="C10" s="290"/>
      <c r="D10" s="288" t="s">
        <v>563</v>
      </c>
      <c r="E10" s="288"/>
      <c r="F10" s="288"/>
      <c r="G10" s="288"/>
      <c r="H10" s="288"/>
      <c r="I10" s="288"/>
      <c r="J10" s="288"/>
      <c r="K10" s="286"/>
    </row>
    <row r="11" spans="2:11" ht="15" customHeight="1">
      <c r="B11" s="289"/>
      <c r="C11" s="291"/>
      <c r="D11" s="288" t="s">
        <v>397</v>
      </c>
      <c r="E11" s="288"/>
      <c r="F11" s="288"/>
      <c r="G11" s="288"/>
      <c r="H11" s="288"/>
      <c r="I11" s="288"/>
      <c r="J11" s="288"/>
      <c r="K11" s="286"/>
    </row>
    <row r="12" spans="2:11" ht="12.75" customHeight="1">
      <c r="B12" s="289"/>
      <c r="C12" s="291"/>
      <c r="D12" s="291"/>
      <c r="E12" s="291"/>
      <c r="F12" s="291"/>
      <c r="G12" s="291"/>
      <c r="H12" s="291"/>
      <c r="I12" s="291"/>
      <c r="J12" s="291"/>
      <c r="K12" s="286"/>
    </row>
    <row r="13" spans="2:11" ht="15" customHeight="1">
      <c r="B13" s="289"/>
      <c r="C13" s="291"/>
      <c r="D13" s="288" t="s">
        <v>564</v>
      </c>
      <c r="E13" s="288"/>
      <c r="F13" s="288"/>
      <c r="G13" s="288"/>
      <c r="H13" s="288"/>
      <c r="I13" s="288"/>
      <c r="J13" s="288"/>
      <c r="K13" s="286"/>
    </row>
    <row r="14" spans="2:11" ht="15" customHeight="1">
      <c r="B14" s="289"/>
      <c r="C14" s="291"/>
      <c r="D14" s="288" t="s">
        <v>398</v>
      </c>
      <c r="E14" s="288"/>
      <c r="F14" s="288"/>
      <c r="G14" s="288"/>
      <c r="H14" s="288"/>
      <c r="I14" s="288"/>
      <c r="J14" s="288"/>
      <c r="K14" s="286"/>
    </row>
    <row r="15" spans="2:11" ht="15" customHeight="1">
      <c r="B15" s="289"/>
      <c r="C15" s="291"/>
      <c r="D15" s="288" t="s">
        <v>399</v>
      </c>
      <c r="E15" s="288"/>
      <c r="F15" s="288"/>
      <c r="G15" s="288"/>
      <c r="H15" s="288"/>
      <c r="I15" s="288"/>
      <c r="J15" s="288"/>
      <c r="K15" s="286"/>
    </row>
    <row r="16" spans="2:11" ht="15" customHeight="1">
      <c r="B16" s="289"/>
      <c r="C16" s="291"/>
      <c r="D16" s="291"/>
      <c r="E16" s="292" t="s">
        <v>83</v>
      </c>
      <c r="F16" s="288" t="s">
        <v>400</v>
      </c>
      <c r="G16" s="288"/>
      <c r="H16" s="288"/>
      <c r="I16" s="288"/>
      <c r="J16" s="288"/>
      <c r="K16" s="286"/>
    </row>
    <row r="17" spans="2:11" ht="15" customHeight="1">
      <c r="B17" s="289"/>
      <c r="C17" s="291"/>
      <c r="D17" s="291"/>
      <c r="E17" s="292" t="s">
        <v>401</v>
      </c>
      <c r="F17" s="288" t="s">
        <v>402</v>
      </c>
      <c r="G17" s="288"/>
      <c r="H17" s="288"/>
      <c r="I17" s="288"/>
      <c r="J17" s="288"/>
      <c r="K17" s="286"/>
    </row>
    <row r="18" spans="2:11" ht="15" customHeight="1">
      <c r="B18" s="289"/>
      <c r="C18" s="291"/>
      <c r="D18" s="291"/>
      <c r="E18" s="292" t="s">
        <v>403</v>
      </c>
      <c r="F18" s="288" t="s">
        <v>404</v>
      </c>
      <c r="G18" s="288"/>
      <c r="H18" s="288"/>
      <c r="I18" s="288"/>
      <c r="J18" s="288"/>
      <c r="K18" s="286"/>
    </row>
    <row r="19" spans="2:11" ht="15" customHeight="1">
      <c r="B19" s="289"/>
      <c r="C19" s="291"/>
      <c r="D19" s="291"/>
      <c r="E19" s="292" t="s">
        <v>405</v>
      </c>
      <c r="F19" s="288" t="s">
        <v>406</v>
      </c>
      <c r="G19" s="288"/>
      <c r="H19" s="288"/>
      <c r="I19" s="288"/>
      <c r="J19" s="288"/>
      <c r="K19" s="286"/>
    </row>
    <row r="20" spans="2:11" ht="15" customHeight="1">
      <c r="B20" s="289"/>
      <c r="C20" s="291"/>
      <c r="D20" s="291"/>
      <c r="E20" s="292" t="s">
        <v>407</v>
      </c>
      <c r="F20" s="288" t="s">
        <v>408</v>
      </c>
      <c r="G20" s="288"/>
      <c r="H20" s="288"/>
      <c r="I20" s="288"/>
      <c r="J20" s="288"/>
      <c r="K20" s="286"/>
    </row>
    <row r="21" spans="2:11" ht="15" customHeight="1">
      <c r="B21" s="289"/>
      <c r="C21" s="291"/>
      <c r="D21" s="291"/>
      <c r="E21" s="292" t="s">
        <v>409</v>
      </c>
      <c r="F21" s="288" t="s">
        <v>410</v>
      </c>
      <c r="G21" s="288"/>
      <c r="H21" s="288"/>
      <c r="I21" s="288"/>
      <c r="J21" s="288"/>
      <c r="K21" s="286"/>
    </row>
    <row r="22" spans="2:11" ht="12.75" customHeight="1">
      <c r="B22" s="289"/>
      <c r="C22" s="291"/>
      <c r="D22" s="291"/>
      <c r="E22" s="291"/>
      <c r="F22" s="291"/>
      <c r="G22" s="291"/>
      <c r="H22" s="291"/>
      <c r="I22" s="291"/>
      <c r="J22" s="291"/>
      <c r="K22" s="286"/>
    </row>
    <row r="23" spans="2:11" ht="15" customHeight="1">
      <c r="B23" s="289"/>
      <c r="C23" s="288" t="s">
        <v>565</v>
      </c>
      <c r="D23" s="288"/>
      <c r="E23" s="288"/>
      <c r="F23" s="288"/>
      <c r="G23" s="288"/>
      <c r="H23" s="288"/>
      <c r="I23" s="288"/>
      <c r="J23" s="288"/>
      <c r="K23" s="286"/>
    </row>
    <row r="24" spans="2:11" ht="15" customHeight="1">
      <c r="B24" s="289"/>
      <c r="C24" s="288" t="s">
        <v>411</v>
      </c>
      <c r="D24" s="288"/>
      <c r="E24" s="288"/>
      <c r="F24" s="288"/>
      <c r="G24" s="288"/>
      <c r="H24" s="288"/>
      <c r="I24" s="288"/>
      <c r="J24" s="288"/>
      <c r="K24" s="286"/>
    </row>
    <row r="25" spans="2:11" ht="15" customHeight="1">
      <c r="B25" s="289"/>
      <c r="C25" s="290"/>
      <c r="D25" s="288" t="s">
        <v>566</v>
      </c>
      <c r="E25" s="288"/>
      <c r="F25" s="288"/>
      <c r="G25" s="288"/>
      <c r="H25" s="288"/>
      <c r="I25" s="288"/>
      <c r="J25" s="288"/>
      <c r="K25" s="286"/>
    </row>
    <row r="26" spans="2:11" ht="15" customHeight="1">
      <c r="B26" s="289"/>
      <c r="C26" s="291"/>
      <c r="D26" s="288" t="s">
        <v>412</v>
      </c>
      <c r="E26" s="288"/>
      <c r="F26" s="288"/>
      <c r="G26" s="288"/>
      <c r="H26" s="288"/>
      <c r="I26" s="288"/>
      <c r="J26" s="288"/>
      <c r="K26" s="286"/>
    </row>
    <row r="27" spans="2:11" ht="12.75" customHeight="1">
      <c r="B27" s="289"/>
      <c r="C27" s="291"/>
      <c r="D27" s="291"/>
      <c r="E27" s="291"/>
      <c r="F27" s="291"/>
      <c r="G27" s="291"/>
      <c r="H27" s="291"/>
      <c r="I27" s="291"/>
      <c r="J27" s="291"/>
      <c r="K27" s="286"/>
    </row>
    <row r="28" spans="2:11" ht="15" customHeight="1">
      <c r="B28" s="289"/>
      <c r="C28" s="291"/>
      <c r="D28" s="288" t="s">
        <v>567</v>
      </c>
      <c r="E28" s="288"/>
      <c r="F28" s="288"/>
      <c r="G28" s="288"/>
      <c r="H28" s="288"/>
      <c r="I28" s="288"/>
      <c r="J28" s="288"/>
      <c r="K28" s="286"/>
    </row>
    <row r="29" spans="2:11" ht="15" customHeight="1">
      <c r="B29" s="289"/>
      <c r="C29" s="291"/>
      <c r="D29" s="288" t="s">
        <v>413</v>
      </c>
      <c r="E29" s="288"/>
      <c r="F29" s="288"/>
      <c r="G29" s="288"/>
      <c r="H29" s="288"/>
      <c r="I29" s="288"/>
      <c r="J29" s="288"/>
      <c r="K29" s="286"/>
    </row>
    <row r="30" spans="2:11" ht="12.75" customHeight="1">
      <c r="B30" s="289"/>
      <c r="C30" s="291"/>
      <c r="D30" s="291"/>
      <c r="E30" s="291"/>
      <c r="F30" s="291"/>
      <c r="G30" s="291"/>
      <c r="H30" s="291"/>
      <c r="I30" s="291"/>
      <c r="J30" s="291"/>
      <c r="K30" s="286"/>
    </row>
    <row r="31" spans="2:11" ht="15" customHeight="1">
      <c r="B31" s="289"/>
      <c r="C31" s="291"/>
      <c r="D31" s="288" t="s">
        <v>568</v>
      </c>
      <c r="E31" s="288"/>
      <c r="F31" s="288"/>
      <c r="G31" s="288"/>
      <c r="H31" s="288"/>
      <c r="I31" s="288"/>
      <c r="J31" s="288"/>
      <c r="K31" s="286"/>
    </row>
    <row r="32" spans="2:11" ht="15" customHeight="1">
      <c r="B32" s="289"/>
      <c r="C32" s="291"/>
      <c r="D32" s="288" t="s">
        <v>414</v>
      </c>
      <c r="E32" s="288"/>
      <c r="F32" s="288"/>
      <c r="G32" s="288"/>
      <c r="H32" s="288"/>
      <c r="I32" s="288"/>
      <c r="J32" s="288"/>
      <c r="K32" s="286"/>
    </row>
    <row r="33" spans="2:11" ht="15" customHeight="1">
      <c r="B33" s="289"/>
      <c r="C33" s="291"/>
      <c r="D33" s="288" t="s">
        <v>415</v>
      </c>
      <c r="E33" s="288"/>
      <c r="F33" s="288"/>
      <c r="G33" s="288"/>
      <c r="H33" s="288"/>
      <c r="I33" s="288"/>
      <c r="J33" s="288"/>
      <c r="K33" s="286"/>
    </row>
    <row r="34" spans="2:11" ht="15" customHeight="1">
      <c r="B34" s="289"/>
      <c r="C34" s="291"/>
      <c r="D34" s="290"/>
      <c r="E34" s="293" t="s">
        <v>111</v>
      </c>
      <c r="F34" s="290"/>
      <c r="G34" s="288" t="s">
        <v>416</v>
      </c>
      <c r="H34" s="288"/>
      <c r="I34" s="288"/>
      <c r="J34" s="288"/>
      <c r="K34" s="286"/>
    </row>
    <row r="35" spans="2:11" ht="30.75" customHeight="1">
      <c r="B35" s="289"/>
      <c r="C35" s="291"/>
      <c r="D35" s="290"/>
      <c r="E35" s="293" t="s">
        <v>417</v>
      </c>
      <c r="F35" s="290"/>
      <c r="G35" s="288" t="s">
        <v>418</v>
      </c>
      <c r="H35" s="288"/>
      <c r="I35" s="288"/>
      <c r="J35" s="288"/>
      <c r="K35" s="286"/>
    </row>
    <row r="36" spans="2:11" ht="15" customHeight="1">
      <c r="B36" s="289"/>
      <c r="C36" s="291"/>
      <c r="D36" s="290"/>
      <c r="E36" s="293" t="s">
        <v>58</v>
      </c>
      <c r="F36" s="290"/>
      <c r="G36" s="288" t="s">
        <v>419</v>
      </c>
      <c r="H36" s="288"/>
      <c r="I36" s="288"/>
      <c r="J36" s="288"/>
      <c r="K36" s="286"/>
    </row>
    <row r="37" spans="2:11" ht="15" customHeight="1">
      <c r="B37" s="289"/>
      <c r="C37" s="291"/>
      <c r="D37" s="290"/>
      <c r="E37" s="293" t="s">
        <v>112</v>
      </c>
      <c r="F37" s="290"/>
      <c r="G37" s="288" t="s">
        <v>420</v>
      </c>
      <c r="H37" s="288"/>
      <c r="I37" s="288"/>
      <c r="J37" s="288"/>
      <c r="K37" s="286"/>
    </row>
    <row r="38" spans="2:11" ht="15" customHeight="1">
      <c r="B38" s="289"/>
      <c r="C38" s="291"/>
      <c r="D38" s="290"/>
      <c r="E38" s="293" t="s">
        <v>113</v>
      </c>
      <c r="F38" s="290"/>
      <c r="G38" s="288" t="s">
        <v>421</v>
      </c>
      <c r="H38" s="288"/>
      <c r="I38" s="288"/>
      <c r="J38" s="288"/>
      <c r="K38" s="286"/>
    </row>
    <row r="39" spans="2:11" ht="15" customHeight="1">
      <c r="B39" s="289"/>
      <c r="C39" s="291"/>
      <c r="D39" s="290"/>
      <c r="E39" s="293" t="s">
        <v>114</v>
      </c>
      <c r="F39" s="290"/>
      <c r="G39" s="288" t="s">
        <v>422</v>
      </c>
      <c r="H39" s="288"/>
      <c r="I39" s="288"/>
      <c r="J39" s="288"/>
      <c r="K39" s="286"/>
    </row>
    <row r="40" spans="2:11" ht="15" customHeight="1">
      <c r="B40" s="289"/>
      <c r="C40" s="291"/>
      <c r="D40" s="290"/>
      <c r="E40" s="293" t="s">
        <v>423</v>
      </c>
      <c r="F40" s="290"/>
      <c r="G40" s="288" t="s">
        <v>424</v>
      </c>
      <c r="H40" s="288"/>
      <c r="I40" s="288"/>
      <c r="J40" s="288"/>
      <c r="K40" s="286"/>
    </row>
    <row r="41" spans="2:11" ht="15" customHeight="1">
      <c r="B41" s="289"/>
      <c r="C41" s="291"/>
      <c r="D41" s="290"/>
      <c r="E41" s="293"/>
      <c r="F41" s="290"/>
      <c r="G41" s="288" t="s">
        <v>425</v>
      </c>
      <c r="H41" s="288"/>
      <c r="I41" s="288"/>
      <c r="J41" s="288"/>
      <c r="K41" s="286"/>
    </row>
    <row r="42" spans="2:11" ht="15" customHeight="1">
      <c r="B42" s="289"/>
      <c r="C42" s="291"/>
      <c r="D42" s="290"/>
      <c r="E42" s="293" t="s">
        <v>426</v>
      </c>
      <c r="F42" s="290"/>
      <c r="G42" s="288" t="s">
        <v>427</v>
      </c>
      <c r="H42" s="288"/>
      <c r="I42" s="288"/>
      <c r="J42" s="288"/>
      <c r="K42" s="286"/>
    </row>
    <row r="43" spans="2:11" ht="15" customHeight="1">
      <c r="B43" s="289"/>
      <c r="C43" s="291"/>
      <c r="D43" s="290"/>
      <c r="E43" s="293" t="s">
        <v>116</v>
      </c>
      <c r="F43" s="290"/>
      <c r="G43" s="288" t="s">
        <v>428</v>
      </c>
      <c r="H43" s="288"/>
      <c r="I43" s="288"/>
      <c r="J43" s="288"/>
      <c r="K43" s="286"/>
    </row>
    <row r="44" spans="2:11" ht="12.75" customHeight="1">
      <c r="B44" s="289"/>
      <c r="C44" s="291"/>
      <c r="D44" s="290"/>
      <c r="E44" s="290"/>
      <c r="F44" s="290"/>
      <c r="G44" s="290"/>
      <c r="H44" s="290"/>
      <c r="I44" s="290"/>
      <c r="J44" s="290"/>
      <c r="K44" s="286"/>
    </row>
    <row r="45" spans="2:11" ht="15" customHeight="1">
      <c r="B45" s="289"/>
      <c r="C45" s="291"/>
      <c r="D45" s="288" t="s">
        <v>429</v>
      </c>
      <c r="E45" s="288"/>
      <c r="F45" s="288"/>
      <c r="G45" s="288"/>
      <c r="H45" s="288"/>
      <c r="I45" s="288"/>
      <c r="J45" s="288"/>
      <c r="K45" s="286"/>
    </row>
    <row r="46" spans="2:11" ht="15" customHeight="1">
      <c r="B46" s="289"/>
      <c r="C46" s="291"/>
      <c r="D46" s="291"/>
      <c r="E46" s="288" t="s">
        <v>430</v>
      </c>
      <c r="F46" s="288"/>
      <c r="G46" s="288"/>
      <c r="H46" s="288"/>
      <c r="I46" s="288"/>
      <c r="J46" s="288"/>
      <c r="K46" s="286"/>
    </row>
    <row r="47" spans="2:11" ht="15" customHeight="1">
      <c r="B47" s="289"/>
      <c r="C47" s="291"/>
      <c r="D47" s="291"/>
      <c r="E47" s="288" t="s">
        <v>431</v>
      </c>
      <c r="F47" s="288"/>
      <c r="G47" s="288"/>
      <c r="H47" s="288"/>
      <c r="I47" s="288"/>
      <c r="J47" s="288"/>
      <c r="K47" s="286"/>
    </row>
    <row r="48" spans="2:11" ht="15" customHeight="1">
      <c r="B48" s="289"/>
      <c r="C48" s="291"/>
      <c r="D48" s="291"/>
      <c r="E48" s="288" t="s">
        <v>432</v>
      </c>
      <c r="F48" s="288"/>
      <c r="G48" s="288"/>
      <c r="H48" s="288"/>
      <c r="I48" s="288"/>
      <c r="J48" s="288"/>
      <c r="K48" s="286"/>
    </row>
    <row r="49" spans="2:11" ht="15" customHeight="1">
      <c r="B49" s="289"/>
      <c r="C49" s="291"/>
      <c r="D49" s="288" t="s">
        <v>433</v>
      </c>
      <c r="E49" s="288"/>
      <c r="F49" s="288"/>
      <c r="G49" s="288"/>
      <c r="H49" s="288"/>
      <c r="I49" s="288"/>
      <c r="J49" s="288"/>
      <c r="K49" s="286"/>
    </row>
    <row r="50" spans="2:11" ht="25.5" customHeight="1">
      <c r="B50" s="284"/>
      <c r="C50" s="285" t="s">
        <v>434</v>
      </c>
      <c r="D50" s="285"/>
      <c r="E50" s="285"/>
      <c r="F50" s="285"/>
      <c r="G50" s="285"/>
      <c r="H50" s="285"/>
      <c r="I50" s="285"/>
      <c r="J50" s="285"/>
      <c r="K50" s="286"/>
    </row>
    <row r="51" spans="2:11" ht="5.25" customHeight="1">
      <c r="B51" s="284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4"/>
      <c r="C52" s="288" t="s">
        <v>435</v>
      </c>
      <c r="D52" s="288"/>
      <c r="E52" s="288"/>
      <c r="F52" s="288"/>
      <c r="G52" s="288"/>
      <c r="H52" s="288"/>
      <c r="I52" s="288"/>
      <c r="J52" s="288"/>
      <c r="K52" s="286"/>
    </row>
    <row r="53" spans="2:11" ht="15" customHeight="1">
      <c r="B53" s="284"/>
      <c r="C53" s="288" t="s">
        <v>436</v>
      </c>
      <c r="D53" s="288"/>
      <c r="E53" s="288"/>
      <c r="F53" s="288"/>
      <c r="G53" s="288"/>
      <c r="H53" s="288"/>
      <c r="I53" s="288"/>
      <c r="J53" s="288"/>
      <c r="K53" s="286"/>
    </row>
    <row r="54" spans="2:11" ht="12.75" customHeight="1">
      <c r="B54" s="284"/>
      <c r="C54" s="290"/>
      <c r="D54" s="290"/>
      <c r="E54" s="290"/>
      <c r="F54" s="290"/>
      <c r="G54" s="290"/>
      <c r="H54" s="290"/>
      <c r="I54" s="290"/>
      <c r="J54" s="290"/>
      <c r="K54" s="286"/>
    </row>
    <row r="55" spans="2:11" ht="15" customHeight="1">
      <c r="B55" s="284"/>
      <c r="C55" s="288" t="s">
        <v>437</v>
      </c>
      <c r="D55" s="288"/>
      <c r="E55" s="288"/>
      <c r="F55" s="288"/>
      <c r="G55" s="288"/>
      <c r="H55" s="288"/>
      <c r="I55" s="288"/>
      <c r="J55" s="288"/>
      <c r="K55" s="286"/>
    </row>
    <row r="56" spans="2:11" ht="15" customHeight="1">
      <c r="B56" s="284"/>
      <c r="C56" s="291"/>
      <c r="D56" s="288" t="s">
        <v>438</v>
      </c>
      <c r="E56" s="288"/>
      <c r="F56" s="288"/>
      <c r="G56" s="288"/>
      <c r="H56" s="288"/>
      <c r="I56" s="288"/>
      <c r="J56" s="288"/>
      <c r="K56" s="286"/>
    </row>
    <row r="57" spans="2:11" ht="15" customHeight="1">
      <c r="B57" s="284"/>
      <c r="C57" s="291"/>
      <c r="D57" s="288" t="s">
        <v>439</v>
      </c>
      <c r="E57" s="288"/>
      <c r="F57" s="288"/>
      <c r="G57" s="288"/>
      <c r="H57" s="288"/>
      <c r="I57" s="288"/>
      <c r="J57" s="288"/>
      <c r="K57" s="286"/>
    </row>
    <row r="58" spans="2:11" ht="15" customHeight="1">
      <c r="B58" s="284"/>
      <c r="C58" s="291"/>
      <c r="D58" s="288" t="s">
        <v>440</v>
      </c>
      <c r="E58" s="288"/>
      <c r="F58" s="288"/>
      <c r="G58" s="288"/>
      <c r="H58" s="288"/>
      <c r="I58" s="288"/>
      <c r="J58" s="288"/>
      <c r="K58" s="286"/>
    </row>
    <row r="59" spans="2:11" ht="15" customHeight="1">
      <c r="B59" s="284"/>
      <c r="C59" s="291"/>
      <c r="D59" s="288" t="s">
        <v>441</v>
      </c>
      <c r="E59" s="288"/>
      <c r="F59" s="288"/>
      <c r="G59" s="288"/>
      <c r="H59" s="288"/>
      <c r="I59" s="288"/>
      <c r="J59" s="288"/>
      <c r="K59" s="286"/>
    </row>
    <row r="60" spans="2:11" ht="15" customHeight="1">
      <c r="B60" s="284"/>
      <c r="C60" s="291"/>
      <c r="D60" s="294" t="s">
        <v>442</v>
      </c>
      <c r="E60" s="294"/>
      <c r="F60" s="294"/>
      <c r="G60" s="294"/>
      <c r="H60" s="294"/>
      <c r="I60" s="294"/>
      <c r="J60" s="294"/>
      <c r="K60" s="286"/>
    </row>
    <row r="61" spans="2:11" ht="15" customHeight="1">
      <c r="B61" s="284"/>
      <c r="C61" s="291"/>
      <c r="D61" s="288" t="s">
        <v>443</v>
      </c>
      <c r="E61" s="288"/>
      <c r="F61" s="288"/>
      <c r="G61" s="288"/>
      <c r="H61" s="288"/>
      <c r="I61" s="288"/>
      <c r="J61" s="288"/>
      <c r="K61" s="286"/>
    </row>
    <row r="62" spans="2:11" ht="12.75" customHeight="1">
      <c r="B62" s="284"/>
      <c r="C62" s="291"/>
      <c r="D62" s="291"/>
      <c r="E62" s="295"/>
      <c r="F62" s="291"/>
      <c r="G62" s="291"/>
      <c r="H62" s="291"/>
      <c r="I62" s="291"/>
      <c r="J62" s="291"/>
      <c r="K62" s="286"/>
    </row>
    <row r="63" spans="2:11" ht="15" customHeight="1">
      <c r="B63" s="284"/>
      <c r="C63" s="291"/>
      <c r="D63" s="288" t="s">
        <v>444</v>
      </c>
      <c r="E63" s="288"/>
      <c r="F63" s="288"/>
      <c r="G63" s="288"/>
      <c r="H63" s="288"/>
      <c r="I63" s="288"/>
      <c r="J63" s="288"/>
      <c r="K63" s="286"/>
    </row>
    <row r="64" spans="2:11" ht="15" customHeight="1">
      <c r="B64" s="284"/>
      <c r="C64" s="291"/>
      <c r="D64" s="294" t="s">
        <v>445</v>
      </c>
      <c r="E64" s="294"/>
      <c r="F64" s="294"/>
      <c r="G64" s="294"/>
      <c r="H64" s="294"/>
      <c r="I64" s="294"/>
      <c r="J64" s="294"/>
      <c r="K64" s="286"/>
    </row>
    <row r="65" spans="2:11" ht="15" customHeight="1">
      <c r="B65" s="284"/>
      <c r="C65" s="291"/>
      <c r="D65" s="288" t="s">
        <v>446</v>
      </c>
      <c r="E65" s="288"/>
      <c r="F65" s="288"/>
      <c r="G65" s="288"/>
      <c r="H65" s="288"/>
      <c r="I65" s="288"/>
      <c r="J65" s="288"/>
      <c r="K65" s="286"/>
    </row>
    <row r="66" spans="2:11" ht="15" customHeight="1">
      <c r="B66" s="284"/>
      <c r="C66" s="291"/>
      <c r="D66" s="288" t="s">
        <v>447</v>
      </c>
      <c r="E66" s="288"/>
      <c r="F66" s="288"/>
      <c r="G66" s="288"/>
      <c r="H66" s="288"/>
      <c r="I66" s="288"/>
      <c r="J66" s="288"/>
      <c r="K66" s="286"/>
    </row>
    <row r="67" spans="2:11" ht="15" customHeight="1">
      <c r="B67" s="284"/>
      <c r="C67" s="291"/>
      <c r="D67" s="288" t="s">
        <v>448</v>
      </c>
      <c r="E67" s="288"/>
      <c r="F67" s="288"/>
      <c r="G67" s="288"/>
      <c r="H67" s="288"/>
      <c r="I67" s="288"/>
      <c r="J67" s="288"/>
      <c r="K67" s="286"/>
    </row>
    <row r="68" spans="2:11" ht="15" customHeight="1">
      <c r="B68" s="284"/>
      <c r="C68" s="291"/>
      <c r="D68" s="288" t="s">
        <v>449</v>
      </c>
      <c r="E68" s="288"/>
      <c r="F68" s="288"/>
      <c r="G68" s="288"/>
      <c r="H68" s="288"/>
      <c r="I68" s="288"/>
      <c r="J68" s="288"/>
      <c r="K68" s="286"/>
    </row>
    <row r="69" spans="2:11" ht="12.75" customHeight="1">
      <c r="B69" s="296"/>
      <c r="C69" s="297"/>
      <c r="D69" s="297"/>
      <c r="E69" s="297"/>
      <c r="F69" s="297"/>
      <c r="G69" s="297"/>
      <c r="H69" s="297"/>
      <c r="I69" s="297"/>
      <c r="J69" s="297"/>
      <c r="K69" s="298"/>
    </row>
    <row r="70" spans="2:11" ht="18.75" customHeight="1">
      <c r="B70" s="299"/>
      <c r="C70" s="299"/>
      <c r="D70" s="299"/>
      <c r="E70" s="299"/>
      <c r="F70" s="299"/>
      <c r="G70" s="299"/>
      <c r="H70" s="299"/>
      <c r="I70" s="299"/>
      <c r="J70" s="299"/>
      <c r="K70" s="300"/>
    </row>
    <row r="71" spans="2:11" ht="18.75" customHeight="1">
      <c r="B71" s="300"/>
      <c r="C71" s="300"/>
      <c r="D71" s="300"/>
      <c r="E71" s="300"/>
      <c r="F71" s="300"/>
      <c r="G71" s="300"/>
      <c r="H71" s="300"/>
      <c r="I71" s="300"/>
      <c r="J71" s="300"/>
      <c r="K71" s="300"/>
    </row>
    <row r="72" spans="2:11" ht="7.5" customHeight="1">
      <c r="B72" s="301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ht="45" customHeight="1">
      <c r="B73" s="304"/>
      <c r="C73" s="305" t="s">
        <v>392</v>
      </c>
      <c r="D73" s="305"/>
      <c r="E73" s="305"/>
      <c r="F73" s="305"/>
      <c r="G73" s="305"/>
      <c r="H73" s="305"/>
      <c r="I73" s="305"/>
      <c r="J73" s="305"/>
      <c r="K73" s="306"/>
    </row>
    <row r="74" spans="2:11" ht="17.25" customHeight="1">
      <c r="B74" s="304"/>
      <c r="C74" s="307" t="s">
        <v>450</v>
      </c>
      <c r="D74" s="307"/>
      <c r="E74" s="307"/>
      <c r="F74" s="307" t="s">
        <v>451</v>
      </c>
      <c r="G74" s="308"/>
      <c r="H74" s="307" t="s">
        <v>112</v>
      </c>
      <c r="I74" s="307" t="s">
        <v>62</v>
      </c>
      <c r="J74" s="307" t="s">
        <v>452</v>
      </c>
      <c r="K74" s="306"/>
    </row>
    <row r="75" spans="2:11" ht="17.25" customHeight="1">
      <c r="B75" s="304"/>
      <c r="C75" s="309" t="s">
        <v>453</v>
      </c>
      <c r="D75" s="309"/>
      <c r="E75" s="309"/>
      <c r="F75" s="310" t="s">
        <v>454</v>
      </c>
      <c r="G75" s="311"/>
      <c r="H75" s="309"/>
      <c r="I75" s="309"/>
      <c r="J75" s="309" t="s">
        <v>455</v>
      </c>
      <c r="K75" s="306"/>
    </row>
    <row r="76" spans="2:11" ht="5.25" customHeight="1">
      <c r="B76" s="304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4"/>
      <c r="C77" s="293" t="s">
        <v>58</v>
      </c>
      <c r="D77" s="312"/>
      <c r="E77" s="312"/>
      <c r="F77" s="314" t="s">
        <v>456</v>
      </c>
      <c r="G77" s="313"/>
      <c r="H77" s="293" t="s">
        <v>457</v>
      </c>
      <c r="I77" s="293" t="s">
        <v>458</v>
      </c>
      <c r="J77" s="293">
        <v>20</v>
      </c>
      <c r="K77" s="306"/>
    </row>
    <row r="78" spans="2:11" ht="15" customHeight="1">
      <c r="B78" s="304"/>
      <c r="C78" s="293" t="s">
        <v>459</v>
      </c>
      <c r="D78" s="293"/>
      <c r="E78" s="293"/>
      <c r="F78" s="314" t="s">
        <v>456</v>
      </c>
      <c r="G78" s="313"/>
      <c r="H78" s="293" t="s">
        <v>460</v>
      </c>
      <c r="I78" s="293" t="s">
        <v>458</v>
      </c>
      <c r="J78" s="293">
        <v>120</v>
      </c>
      <c r="K78" s="306"/>
    </row>
    <row r="79" spans="2:11" ht="15" customHeight="1">
      <c r="B79" s="315"/>
      <c r="C79" s="293" t="s">
        <v>461</v>
      </c>
      <c r="D79" s="293"/>
      <c r="E79" s="293"/>
      <c r="F79" s="314" t="s">
        <v>462</v>
      </c>
      <c r="G79" s="313"/>
      <c r="H79" s="293" t="s">
        <v>463</v>
      </c>
      <c r="I79" s="293" t="s">
        <v>458</v>
      </c>
      <c r="J79" s="293">
        <v>50</v>
      </c>
      <c r="K79" s="306"/>
    </row>
    <row r="80" spans="2:11" ht="15" customHeight="1">
      <c r="B80" s="315"/>
      <c r="C80" s="293" t="s">
        <v>464</v>
      </c>
      <c r="D80" s="293"/>
      <c r="E80" s="293"/>
      <c r="F80" s="314" t="s">
        <v>456</v>
      </c>
      <c r="G80" s="313"/>
      <c r="H80" s="293" t="s">
        <v>465</v>
      </c>
      <c r="I80" s="293" t="s">
        <v>466</v>
      </c>
      <c r="J80" s="293"/>
      <c r="K80" s="306"/>
    </row>
    <row r="81" spans="2:11" ht="15" customHeight="1">
      <c r="B81" s="315"/>
      <c r="C81" s="316" t="s">
        <v>467</v>
      </c>
      <c r="D81" s="316"/>
      <c r="E81" s="316"/>
      <c r="F81" s="317" t="s">
        <v>462</v>
      </c>
      <c r="G81" s="316"/>
      <c r="H81" s="316" t="s">
        <v>468</v>
      </c>
      <c r="I81" s="316" t="s">
        <v>458</v>
      </c>
      <c r="J81" s="316">
        <v>15</v>
      </c>
      <c r="K81" s="306"/>
    </row>
    <row r="82" spans="2:11" ht="15" customHeight="1">
      <c r="B82" s="315"/>
      <c r="C82" s="316" t="s">
        <v>469</v>
      </c>
      <c r="D82" s="316"/>
      <c r="E82" s="316"/>
      <c r="F82" s="317" t="s">
        <v>462</v>
      </c>
      <c r="G82" s="316"/>
      <c r="H82" s="316" t="s">
        <v>470</v>
      </c>
      <c r="I82" s="316" t="s">
        <v>458</v>
      </c>
      <c r="J82" s="316">
        <v>15</v>
      </c>
      <c r="K82" s="306"/>
    </row>
    <row r="83" spans="2:11" ht="15" customHeight="1">
      <c r="B83" s="315"/>
      <c r="C83" s="316" t="s">
        <v>471</v>
      </c>
      <c r="D83" s="316"/>
      <c r="E83" s="316"/>
      <c r="F83" s="317" t="s">
        <v>462</v>
      </c>
      <c r="G83" s="316"/>
      <c r="H83" s="316" t="s">
        <v>472</v>
      </c>
      <c r="I83" s="316" t="s">
        <v>458</v>
      </c>
      <c r="J83" s="316">
        <v>20</v>
      </c>
      <c r="K83" s="306"/>
    </row>
    <row r="84" spans="2:11" ht="15" customHeight="1">
      <c r="B84" s="315"/>
      <c r="C84" s="316" t="s">
        <v>473</v>
      </c>
      <c r="D84" s="316"/>
      <c r="E84" s="316"/>
      <c r="F84" s="317" t="s">
        <v>462</v>
      </c>
      <c r="G84" s="316"/>
      <c r="H84" s="316" t="s">
        <v>474</v>
      </c>
      <c r="I84" s="316" t="s">
        <v>458</v>
      </c>
      <c r="J84" s="316">
        <v>20</v>
      </c>
      <c r="K84" s="306"/>
    </row>
    <row r="85" spans="2:11" ht="15" customHeight="1">
      <c r="B85" s="315"/>
      <c r="C85" s="293" t="s">
        <v>475</v>
      </c>
      <c r="D85" s="293"/>
      <c r="E85" s="293"/>
      <c r="F85" s="314" t="s">
        <v>462</v>
      </c>
      <c r="G85" s="313"/>
      <c r="H85" s="293" t="s">
        <v>476</v>
      </c>
      <c r="I85" s="293" t="s">
        <v>458</v>
      </c>
      <c r="J85" s="293">
        <v>50</v>
      </c>
      <c r="K85" s="306"/>
    </row>
    <row r="86" spans="2:11" ht="15" customHeight="1">
      <c r="B86" s="315"/>
      <c r="C86" s="293" t="s">
        <v>477</v>
      </c>
      <c r="D86" s="293"/>
      <c r="E86" s="293"/>
      <c r="F86" s="314" t="s">
        <v>462</v>
      </c>
      <c r="G86" s="313"/>
      <c r="H86" s="293" t="s">
        <v>478</v>
      </c>
      <c r="I86" s="293" t="s">
        <v>458</v>
      </c>
      <c r="J86" s="293">
        <v>20</v>
      </c>
      <c r="K86" s="306"/>
    </row>
    <row r="87" spans="2:11" ht="15" customHeight="1">
      <c r="B87" s="315"/>
      <c r="C87" s="293" t="s">
        <v>479</v>
      </c>
      <c r="D87" s="293"/>
      <c r="E87" s="293"/>
      <c r="F87" s="314" t="s">
        <v>462</v>
      </c>
      <c r="G87" s="313"/>
      <c r="H87" s="293" t="s">
        <v>480</v>
      </c>
      <c r="I87" s="293" t="s">
        <v>458</v>
      </c>
      <c r="J87" s="293">
        <v>20</v>
      </c>
      <c r="K87" s="306"/>
    </row>
    <row r="88" spans="2:11" ht="15" customHeight="1">
      <c r="B88" s="315"/>
      <c r="C88" s="293" t="s">
        <v>481</v>
      </c>
      <c r="D88" s="293"/>
      <c r="E88" s="293"/>
      <c r="F88" s="314" t="s">
        <v>462</v>
      </c>
      <c r="G88" s="313"/>
      <c r="H88" s="293" t="s">
        <v>482</v>
      </c>
      <c r="I88" s="293" t="s">
        <v>458</v>
      </c>
      <c r="J88" s="293">
        <v>50</v>
      </c>
      <c r="K88" s="306"/>
    </row>
    <row r="89" spans="2:11" ht="15" customHeight="1">
      <c r="B89" s="315"/>
      <c r="C89" s="293" t="s">
        <v>483</v>
      </c>
      <c r="D89" s="293"/>
      <c r="E89" s="293"/>
      <c r="F89" s="314" t="s">
        <v>462</v>
      </c>
      <c r="G89" s="313"/>
      <c r="H89" s="293" t="s">
        <v>483</v>
      </c>
      <c r="I89" s="293" t="s">
        <v>458</v>
      </c>
      <c r="J89" s="293">
        <v>50</v>
      </c>
      <c r="K89" s="306"/>
    </row>
    <row r="90" spans="2:11" ht="15" customHeight="1">
      <c r="B90" s="315"/>
      <c r="C90" s="293" t="s">
        <v>117</v>
      </c>
      <c r="D90" s="293"/>
      <c r="E90" s="293"/>
      <c r="F90" s="314" t="s">
        <v>462</v>
      </c>
      <c r="G90" s="313"/>
      <c r="H90" s="293" t="s">
        <v>484</v>
      </c>
      <c r="I90" s="293" t="s">
        <v>458</v>
      </c>
      <c r="J90" s="293">
        <v>255</v>
      </c>
      <c r="K90" s="306"/>
    </row>
    <row r="91" spans="2:11" ht="15" customHeight="1">
      <c r="B91" s="315"/>
      <c r="C91" s="293" t="s">
        <v>485</v>
      </c>
      <c r="D91" s="293"/>
      <c r="E91" s="293"/>
      <c r="F91" s="314" t="s">
        <v>456</v>
      </c>
      <c r="G91" s="313"/>
      <c r="H91" s="293" t="s">
        <v>486</v>
      </c>
      <c r="I91" s="293" t="s">
        <v>487</v>
      </c>
      <c r="J91" s="293"/>
      <c r="K91" s="306"/>
    </row>
    <row r="92" spans="2:11" ht="15" customHeight="1">
      <c r="B92" s="315"/>
      <c r="C92" s="293" t="s">
        <v>488</v>
      </c>
      <c r="D92" s="293"/>
      <c r="E92" s="293"/>
      <c r="F92" s="314" t="s">
        <v>456</v>
      </c>
      <c r="G92" s="313"/>
      <c r="H92" s="293" t="s">
        <v>489</v>
      </c>
      <c r="I92" s="293" t="s">
        <v>490</v>
      </c>
      <c r="J92" s="293"/>
      <c r="K92" s="306"/>
    </row>
    <row r="93" spans="2:11" ht="15" customHeight="1">
      <c r="B93" s="315"/>
      <c r="C93" s="293" t="s">
        <v>491</v>
      </c>
      <c r="D93" s="293"/>
      <c r="E93" s="293"/>
      <c r="F93" s="314" t="s">
        <v>456</v>
      </c>
      <c r="G93" s="313"/>
      <c r="H93" s="293" t="s">
        <v>491</v>
      </c>
      <c r="I93" s="293" t="s">
        <v>490</v>
      </c>
      <c r="J93" s="293"/>
      <c r="K93" s="306"/>
    </row>
    <row r="94" spans="2:11" ht="15" customHeight="1">
      <c r="B94" s="315"/>
      <c r="C94" s="293" t="s">
        <v>43</v>
      </c>
      <c r="D94" s="293"/>
      <c r="E94" s="293"/>
      <c r="F94" s="314" t="s">
        <v>456</v>
      </c>
      <c r="G94" s="313"/>
      <c r="H94" s="293" t="s">
        <v>492</v>
      </c>
      <c r="I94" s="293" t="s">
        <v>490</v>
      </c>
      <c r="J94" s="293"/>
      <c r="K94" s="306"/>
    </row>
    <row r="95" spans="2:11" ht="15" customHeight="1">
      <c r="B95" s="315"/>
      <c r="C95" s="293" t="s">
        <v>53</v>
      </c>
      <c r="D95" s="293"/>
      <c r="E95" s="293"/>
      <c r="F95" s="314" t="s">
        <v>456</v>
      </c>
      <c r="G95" s="313"/>
      <c r="H95" s="293" t="s">
        <v>493</v>
      </c>
      <c r="I95" s="293" t="s">
        <v>490</v>
      </c>
      <c r="J95" s="293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0"/>
      <c r="C98" s="300"/>
      <c r="D98" s="300"/>
      <c r="E98" s="300"/>
      <c r="F98" s="300"/>
      <c r="G98" s="300"/>
      <c r="H98" s="300"/>
      <c r="I98" s="300"/>
      <c r="J98" s="300"/>
      <c r="K98" s="300"/>
    </row>
    <row r="99" spans="2:11" ht="7.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3"/>
    </row>
    <row r="100" spans="2:11" ht="45" customHeight="1">
      <c r="B100" s="304"/>
      <c r="C100" s="305" t="s">
        <v>494</v>
      </c>
      <c r="D100" s="305"/>
      <c r="E100" s="305"/>
      <c r="F100" s="305"/>
      <c r="G100" s="305"/>
      <c r="H100" s="305"/>
      <c r="I100" s="305"/>
      <c r="J100" s="305"/>
      <c r="K100" s="306"/>
    </row>
    <row r="101" spans="2:11" ht="17.25" customHeight="1">
      <c r="B101" s="304"/>
      <c r="C101" s="307" t="s">
        <v>450</v>
      </c>
      <c r="D101" s="307"/>
      <c r="E101" s="307"/>
      <c r="F101" s="307" t="s">
        <v>451</v>
      </c>
      <c r="G101" s="308"/>
      <c r="H101" s="307" t="s">
        <v>112</v>
      </c>
      <c r="I101" s="307" t="s">
        <v>62</v>
      </c>
      <c r="J101" s="307" t="s">
        <v>452</v>
      </c>
      <c r="K101" s="306"/>
    </row>
    <row r="102" spans="2:11" ht="17.25" customHeight="1">
      <c r="B102" s="304"/>
      <c r="C102" s="309" t="s">
        <v>453</v>
      </c>
      <c r="D102" s="309"/>
      <c r="E102" s="309"/>
      <c r="F102" s="310" t="s">
        <v>454</v>
      </c>
      <c r="G102" s="311"/>
      <c r="H102" s="309"/>
      <c r="I102" s="309"/>
      <c r="J102" s="309" t="s">
        <v>455</v>
      </c>
      <c r="K102" s="306"/>
    </row>
    <row r="103" spans="2:11" ht="5.25" customHeight="1">
      <c r="B103" s="304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4"/>
      <c r="C104" s="293" t="s">
        <v>58</v>
      </c>
      <c r="D104" s="312"/>
      <c r="E104" s="312"/>
      <c r="F104" s="314" t="s">
        <v>456</v>
      </c>
      <c r="G104" s="323"/>
      <c r="H104" s="293" t="s">
        <v>495</v>
      </c>
      <c r="I104" s="293" t="s">
        <v>458</v>
      </c>
      <c r="J104" s="293">
        <v>20</v>
      </c>
      <c r="K104" s="306"/>
    </row>
    <row r="105" spans="2:11" ht="15" customHeight="1">
      <c r="B105" s="304"/>
      <c r="C105" s="293" t="s">
        <v>459</v>
      </c>
      <c r="D105" s="293"/>
      <c r="E105" s="293"/>
      <c r="F105" s="314" t="s">
        <v>456</v>
      </c>
      <c r="G105" s="293"/>
      <c r="H105" s="293" t="s">
        <v>495</v>
      </c>
      <c r="I105" s="293" t="s">
        <v>458</v>
      </c>
      <c r="J105" s="293">
        <v>120</v>
      </c>
      <c r="K105" s="306"/>
    </row>
    <row r="106" spans="2:11" ht="15" customHeight="1">
      <c r="B106" s="315"/>
      <c r="C106" s="293" t="s">
        <v>461</v>
      </c>
      <c r="D106" s="293"/>
      <c r="E106" s="293"/>
      <c r="F106" s="314" t="s">
        <v>462</v>
      </c>
      <c r="G106" s="293"/>
      <c r="H106" s="293" t="s">
        <v>495</v>
      </c>
      <c r="I106" s="293" t="s">
        <v>458</v>
      </c>
      <c r="J106" s="293">
        <v>50</v>
      </c>
      <c r="K106" s="306"/>
    </row>
    <row r="107" spans="2:11" ht="15" customHeight="1">
      <c r="B107" s="315"/>
      <c r="C107" s="293" t="s">
        <v>464</v>
      </c>
      <c r="D107" s="293"/>
      <c r="E107" s="293"/>
      <c r="F107" s="314" t="s">
        <v>456</v>
      </c>
      <c r="G107" s="293"/>
      <c r="H107" s="293" t="s">
        <v>495</v>
      </c>
      <c r="I107" s="293" t="s">
        <v>466</v>
      </c>
      <c r="J107" s="293"/>
      <c r="K107" s="306"/>
    </row>
    <row r="108" spans="2:11" ht="15" customHeight="1">
      <c r="B108" s="315"/>
      <c r="C108" s="293" t="s">
        <v>475</v>
      </c>
      <c r="D108" s="293"/>
      <c r="E108" s="293"/>
      <c r="F108" s="314" t="s">
        <v>462</v>
      </c>
      <c r="G108" s="293"/>
      <c r="H108" s="293" t="s">
        <v>495</v>
      </c>
      <c r="I108" s="293" t="s">
        <v>458</v>
      </c>
      <c r="J108" s="293">
        <v>50</v>
      </c>
      <c r="K108" s="306"/>
    </row>
    <row r="109" spans="2:11" ht="15" customHeight="1">
      <c r="B109" s="315"/>
      <c r="C109" s="293" t="s">
        <v>483</v>
      </c>
      <c r="D109" s="293"/>
      <c r="E109" s="293"/>
      <c r="F109" s="314" t="s">
        <v>462</v>
      </c>
      <c r="G109" s="293"/>
      <c r="H109" s="293" t="s">
        <v>495</v>
      </c>
      <c r="I109" s="293" t="s">
        <v>458</v>
      </c>
      <c r="J109" s="293">
        <v>50</v>
      </c>
      <c r="K109" s="306"/>
    </row>
    <row r="110" spans="2:11" ht="15" customHeight="1">
      <c r="B110" s="315"/>
      <c r="C110" s="293" t="s">
        <v>481</v>
      </c>
      <c r="D110" s="293"/>
      <c r="E110" s="293"/>
      <c r="F110" s="314" t="s">
        <v>462</v>
      </c>
      <c r="G110" s="293"/>
      <c r="H110" s="293" t="s">
        <v>495</v>
      </c>
      <c r="I110" s="293" t="s">
        <v>458</v>
      </c>
      <c r="J110" s="293">
        <v>50</v>
      </c>
      <c r="K110" s="306"/>
    </row>
    <row r="111" spans="2:11" ht="15" customHeight="1">
      <c r="B111" s="315"/>
      <c r="C111" s="293" t="s">
        <v>58</v>
      </c>
      <c r="D111" s="293"/>
      <c r="E111" s="293"/>
      <c r="F111" s="314" t="s">
        <v>456</v>
      </c>
      <c r="G111" s="293"/>
      <c r="H111" s="293" t="s">
        <v>496</v>
      </c>
      <c r="I111" s="293" t="s">
        <v>458</v>
      </c>
      <c r="J111" s="293">
        <v>20</v>
      </c>
      <c r="K111" s="306"/>
    </row>
    <row r="112" spans="2:11" ht="15" customHeight="1">
      <c r="B112" s="315"/>
      <c r="C112" s="293" t="s">
        <v>497</v>
      </c>
      <c r="D112" s="293"/>
      <c r="E112" s="293"/>
      <c r="F112" s="314" t="s">
        <v>456</v>
      </c>
      <c r="G112" s="293"/>
      <c r="H112" s="293" t="s">
        <v>498</v>
      </c>
      <c r="I112" s="293" t="s">
        <v>458</v>
      </c>
      <c r="J112" s="293">
        <v>120</v>
      </c>
      <c r="K112" s="306"/>
    </row>
    <row r="113" spans="2:11" ht="15" customHeight="1">
      <c r="B113" s="315"/>
      <c r="C113" s="293" t="s">
        <v>43</v>
      </c>
      <c r="D113" s="293"/>
      <c r="E113" s="293"/>
      <c r="F113" s="314" t="s">
        <v>456</v>
      </c>
      <c r="G113" s="293"/>
      <c r="H113" s="293" t="s">
        <v>499</v>
      </c>
      <c r="I113" s="293" t="s">
        <v>490</v>
      </c>
      <c r="J113" s="293"/>
      <c r="K113" s="306"/>
    </row>
    <row r="114" spans="2:11" ht="15" customHeight="1">
      <c r="B114" s="315"/>
      <c r="C114" s="293" t="s">
        <v>53</v>
      </c>
      <c r="D114" s="293"/>
      <c r="E114" s="293"/>
      <c r="F114" s="314" t="s">
        <v>456</v>
      </c>
      <c r="G114" s="293"/>
      <c r="H114" s="293" t="s">
        <v>500</v>
      </c>
      <c r="I114" s="293" t="s">
        <v>490</v>
      </c>
      <c r="J114" s="293"/>
      <c r="K114" s="306"/>
    </row>
    <row r="115" spans="2:11" ht="15" customHeight="1">
      <c r="B115" s="315"/>
      <c r="C115" s="293" t="s">
        <v>62</v>
      </c>
      <c r="D115" s="293"/>
      <c r="E115" s="293"/>
      <c r="F115" s="314" t="s">
        <v>456</v>
      </c>
      <c r="G115" s="293"/>
      <c r="H115" s="293" t="s">
        <v>501</v>
      </c>
      <c r="I115" s="293" t="s">
        <v>502</v>
      </c>
      <c r="J115" s="293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0"/>
      <c r="D117" s="290"/>
      <c r="E117" s="290"/>
      <c r="F117" s="326"/>
      <c r="G117" s="290"/>
      <c r="H117" s="290"/>
      <c r="I117" s="290"/>
      <c r="J117" s="290"/>
      <c r="K117" s="325"/>
    </row>
    <row r="118" spans="2:11" ht="18.75" customHeight="1"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281" t="s">
        <v>503</v>
      </c>
      <c r="D120" s="281"/>
      <c r="E120" s="281"/>
      <c r="F120" s="281"/>
      <c r="G120" s="281"/>
      <c r="H120" s="281"/>
      <c r="I120" s="281"/>
      <c r="J120" s="281"/>
      <c r="K120" s="331"/>
    </row>
    <row r="121" spans="2:11" ht="17.25" customHeight="1">
      <c r="B121" s="332"/>
      <c r="C121" s="307" t="s">
        <v>450</v>
      </c>
      <c r="D121" s="307"/>
      <c r="E121" s="307"/>
      <c r="F121" s="307" t="s">
        <v>451</v>
      </c>
      <c r="G121" s="308"/>
      <c r="H121" s="307" t="s">
        <v>112</v>
      </c>
      <c r="I121" s="307" t="s">
        <v>62</v>
      </c>
      <c r="J121" s="307" t="s">
        <v>452</v>
      </c>
      <c r="K121" s="333"/>
    </row>
    <row r="122" spans="2:11" ht="17.25" customHeight="1">
      <c r="B122" s="332"/>
      <c r="C122" s="309" t="s">
        <v>453</v>
      </c>
      <c r="D122" s="309"/>
      <c r="E122" s="309"/>
      <c r="F122" s="310" t="s">
        <v>454</v>
      </c>
      <c r="G122" s="311"/>
      <c r="H122" s="309"/>
      <c r="I122" s="309"/>
      <c r="J122" s="309" t="s">
        <v>455</v>
      </c>
      <c r="K122" s="333"/>
    </row>
    <row r="123" spans="2:11" ht="5.25" customHeight="1">
      <c r="B123" s="334"/>
      <c r="C123" s="312"/>
      <c r="D123" s="312"/>
      <c r="E123" s="312"/>
      <c r="F123" s="312"/>
      <c r="G123" s="293"/>
      <c r="H123" s="312"/>
      <c r="I123" s="312"/>
      <c r="J123" s="312"/>
      <c r="K123" s="335"/>
    </row>
    <row r="124" spans="2:11" ht="15" customHeight="1">
      <c r="B124" s="334"/>
      <c r="C124" s="293" t="s">
        <v>459</v>
      </c>
      <c r="D124" s="312"/>
      <c r="E124" s="312"/>
      <c r="F124" s="314" t="s">
        <v>456</v>
      </c>
      <c r="G124" s="293"/>
      <c r="H124" s="293" t="s">
        <v>495</v>
      </c>
      <c r="I124" s="293" t="s">
        <v>458</v>
      </c>
      <c r="J124" s="293">
        <v>120</v>
      </c>
      <c r="K124" s="336"/>
    </row>
    <row r="125" spans="2:11" ht="15" customHeight="1">
      <c r="B125" s="334"/>
      <c r="C125" s="293" t="s">
        <v>504</v>
      </c>
      <c r="D125" s="293"/>
      <c r="E125" s="293"/>
      <c r="F125" s="314" t="s">
        <v>456</v>
      </c>
      <c r="G125" s="293"/>
      <c r="H125" s="293" t="s">
        <v>505</v>
      </c>
      <c r="I125" s="293" t="s">
        <v>458</v>
      </c>
      <c r="J125" s="293" t="s">
        <v>506</v>
      </c>
      <c r="K125" s="336"/>
    </row>
    <row r="126" spans="2:11" ht="15" customHeight="1">
      <c r="B126" s="334"/>
      <c r="C126" s="293" t="s">
        <v>409</v>
      </c>
      <c r="D126" s="293"/>
      <c r="E126" s="293"/>
      <c r="F126" s="314" t="s">
        <v>456</v>
      </c>
      <c r="G126" s="293"/>
      <c r="H126" s="293" t="s">
        <v>507</v>
      </c>
      <c r="I126" s="293" t="s">
        <v>458</v>
      </c>
      <c r="J126" s="293" t="s">
        <v>506</v>
      </c>
      <c r="K126" s="336"/>
    </row>
    <row r="127" spans="2:11" ht="15" customHeight="1">
      <c r="B127" s="334"/>
      <c r="C127" s="293" t="s">
        <v>467</v>
      </c>
      <c r="D127" s="293"/>
      <c r="E127" s="293"/>
      <c r="F127" s="314" t="s">
        <v>462</v>
      </c>
      <c r="G127" s="293"/>
      <c r="H127" s="293" t="s">
        <v>468</v>
      </c>
      <c r="I127" s="293" t="s">
        <v>458</v>
      </c>
      <c r="J127" s="293">
        <v>15</v>
      </c>
      <c r="K127" s="336"/>
    </row>
    <row r="128" spans="2:11" ht="15" customHeight="1">
      <c r="B128" s="334"/>
      <c r="C128" s="316" t="s">
        <v>469</v>
      </c>
      <c r="D128" s="316"/>
      <c r="E128" s="316"/>
      <c r="F128" s="317" t="s">
        <v>462</v>
      </c>
      <c r="G128" s="316"/>
      <c r="H128" s="316" t="s">
        <v>470</v>
      </c>
      <c r="I128" s="316" t="s">
        <v>458</v>
      </c>
      <c r="J128" s="316">
        <v>15</v>
      </c>
      <c r="K128" s="336"/>
    </row>
    <row r="129" spans="2:11" ht="15" customHeight="1">
      <c r="B129" s="334"/>
      <c r="C129" s="316" t="s">
        <v>471</v>
      </c>
      <c r="D129" s="316"/>
      <c r="E129" s="316"/>
      <c r="F129" s="317" t="s">
        <v>462</v>
      </c>
      <c r="G129" s="316"/>
      <c r="H129" s="316" t="s">
        <v>472</v>
      </c>
      <c r="I129" s="316" t="s">
        <v>458</v>
      </c>
      <c r="J129" s="316">
        <v>20</v>
      </c>
      <c r="K129" s="336"/>
    </row>
    <row r="130" spans="2:11" ht="15" customHeight="1">
      <c r="B130" s="334"/>
      <c r="C130" s="316" t="s">
        <v>473</v>
      </c>
      <c r="D130" s="316"/>
      <c r="E130" s="316"/>
      <c r="F130" s="317" t="s">
        <v>462</v>
      </c>
      <c r="G130" s="316"/>
      <c r="H130" s="316" t="s">
        <v>474</v>
      </c>
      <c r="I130" s="316" t="s">
        <v>458</v>
      </c>
      <c r="J130" s="316">
        <v>20</v>
      </c>
      <c r="K130" s="336"/>
    </row>
    <row r="131" spans="2:11" ht="15" customHeight="1">
      <c r="B131" s="334"/>
      <c r="C131" s="293" t="s">
        <v>461</v>
      </c>
      <c r="D131" s="293"/>
      <c r="E131" s="293"/>
      <c r="F131" s="314" t="s">
        <v>462</v>
      </c>
      <c r="G131" s="293"/>
      <c r="H131" s="293" t="s">
        <v>495</v>
      </c>
      <c r="I131" s="293" t="s">
        <v>458</v>
      </c>
      <c r="J131" s="293">
        <v>50</v>
      </c>
      <c r="K131" s="336"/>
    </row>
    <row r="132" spans="2:11" ht="15" customHeight="1">
      <c r="B132" s="334"/>
      <c r="C132" s="293" t="s">
        <v>475</v>
      </c>
      <c r="D132" s="293"/>
      <c r="E132" s="293"/>
      <c r="F132" s="314" t="s">
        <v>462</v>
      </c>
      <c r="G132" s="293"/>
      <c r="H132" s="293" t="s">
        <v>495</v>
      </c>
      <c r="I132" s="293" t="s">
        <v>458</v>
      </c>
      <c r="J132" s="293">
        <v>50</v>
      </c>
      <c r="K132" s="336"/>
    </row>
    <row r="133" spans="2:11" ht="15" customHeight="1">
      <c r="B133" s="334"/>
      <c r="C133" s="293" t="s">
        <v>481</v>
      </c>
      <c r="D133" s="293"/>
      <c r="E133" s="293"/>
      <c r="F133" s="314" t="s">
        <v>462</v>
      </c>
      <c r="G133" s="293"/>
      <c r="H133" s="293" t="s">
        <v>495</v>
      </c>
      <c r="I133" s="293" t="s">
        <v>458</v>
      </c>
      <c r="J133" s="293">
        <v>50</v>
      </c>
      <c r="K133" s="336"/>
    </row>
    <row r="134" spans="2:11" ht="15" customHeight="1">
      <c r="B134" s="334"/>
      <c r="C134" s="293" t="s">
        <v>483</v>
      </c>
      <c r="D134" s="293"/>
      <c r="E134" s="293"/>
      <c r="F134" s="314" t="s">
        <v>462</v>
      </c>
      <c r="G134" s="293"/>
      <c r="H134" s="293" t="s">
        <v>495</v>
      </c>
      <c r="I134" s="293" t="s">
        <v>458</v>
      </c>
      <c r="J134" s="293">
        <v>50</v>
      </c>
      <c r="K134" s="336"/>
    </row>
    <row r="135" spans="2:11" ht="15" customHeight="1">
      <c r="B135" s="334"/>
      <c r="C135" s="293" t="s">
        <v>117</v>
      </c>
      <c r="D135" s="293"/>
      <c r="E135" s="293"/>
      <c r="F135" s="314" t="s">
        <v>462</v>
      </c>
      <c r="G135" s="293"/>
      <c r="H135" s="293" t="s">
        <v>508</v>
      </c>
      <c r="I135" s="293" t="s">
        <v>458</v>
      </c>
      <c r="J135" s="293">
        <v>255</v>
      </c>
      <c r="K135" s="336"/>
    </row>
    <row r="136" spans="2:11" ht="15" customHeight="1">
      <c r="B136" s="334"/>
      <c r="C136" s="293" t="s">
        <v>485</v>
      </c>
      <c r="D136" s="293"/>
      <c r="E136" s="293"/>
      <c r="F136" s="314" t="s">
        <v>456</v>
      </c>
      <c r="G136" s="293"/>
      <c r="H136" s="293" t="s">
        <v>509</v>
      </c>
      <c r="I136" s="293" t="s">
        <v>487</v>
      </c>
      <c r="J136" s="293"/>
      <c r="K136" s="336"/>
    </row>
    <row r="137" spans="2:11" ht="15" customHeight="1">
      <c r="B137" s="334"/>
      <c r="C137" s="293" t="s">
        <v>488</v>
      </c>
      <c r="D137" s="293"/>
      <c r="E137" s="293"/>
      <c r="F137" s="314" t="s">
        <v>456</v>
      </c>
      <c r="G137" s="293"/>
      <c r="H137" s="293" t="s">
        <v>510</v>
      </c>
      <c r="I137" s="293" t="s">
        <v>490</v>
      </c>
      <c r="J137" s="293"/>
      <c r="K137" s="336"/>
    </row>
    <row r="138" spans="2:11" ht="15" customHeight="1">
      <c r="B138" s="334"/>
      <c r="C138" s="293" t="s">
        <v>491</v>
      </c>
      <c r="D138" s="293"/>
      <c r="E138" s="293"/>
      <c r="F138" s="314" t="s">
        <v>456</v>
      </c>
      <c r="G138" s="293"/>
      <c r="H138" s="293" t="s">
        <v>491</v>
      </c>
      <c r="I138" s="293" t="s">
        <v>490</v>
      </c>
      <c r="J138" s="293"/>
      <c r="K138" s="336"/>
    </row>
    <row r="139" spans="2:11" ht="15" customHeight="1">
      <c r="B139" s="334"/>
      <c r="C139" s="293" t="s">
        <v>43</v>
      </c>
      <c r="D139" s="293"/>
      <c r="E139" s="293"/>
      <c r="F139" s="314" t="s">
        <v>456</v>
      </c>
      <c r="G139" s="293"/>
      <c r="H139" s="293" t="s">
        <v>511</v>
      </c>
      <c r="I139" s="293" t="s">
        <v>490</v>
      </c>
      <c r="J139" s="293"/>
      <c r="K139" s="336"/>
    </row>
    <row r="140" spans="2:11" ht="15" customHeight="1">
      <c r="B140" s="334"/>
      <c r="C140" s="293" t="s">
        <v>512</v>
      </c>
      <c r="D140" s="293"/>
      <c r="E140" s="293"/>
      <c r="F140" s="314" t="s">
        <v>456</v>
      </c>
      <c r="G140" s="293"/>
      <c r="H140" s="293" t="s">
        <v>513</v>
      </c>
      <c r="I140" s="293" t="s">
        <v>490</v>
      </c>
      <c r="J140" s="293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0"/>
      <c r="C142" s="290"/>
      <c r="D142" s="290"/>
      <c r="E142" s="290"/>
      <c r="F142" s="326"/>
      <c r="G142" s="290"/>
      <c r="H142" s="290"/>
      <c r="I142" s="290"/>
      <c r="J142" s="290"/>
      <c r="K142" s="290"/>
    </row>
    <row r="143" spans="2:11" ht="18.75" customHeight="1">
      <c r="B143" s="300"/>
      <c r="C143" s="300"/>
      <c r="D143" s="300"/>
      <c r="E143" s="300"/>
      <c r="F143" s="300"/>
      <c r="G143" s="300"/>
      <c r="H143" s="300"/>
      <c r="I143" s="300"/>
      <c r="J143" s="300"/>
      <c r="K143" s="300"/>
    </row>
    <row r="144" spans="2:11" ht="7.5" customHeight="1">
      <c r="B144" s="301"/>
      <c r="C144" s="302"/>
      <c r="D144" s="302"/>
      <c r="E144" s="302"/>
      <c r="F144" s="302"/>
      <c r="G144" s="302"/>
      <c r="H144" s="302"/>
      <c r="I144" s="302"/>
      <c r="J144" s="302"/>
      <c r="K144" s="303"/>
    </row>
    <row r="145" spans="2:11" ht="45" customHeight="1">
      <c r="B145" s="304"/>
      <c r="C145" s="305" t="s">
        <v>514</v>
      </c>
      <c r="D145" s="305"/>
      <c r="E145" s="305"/>
      <c r="F145" s="305"/>
      <c r="G145" s="305"/>
      <c r="H145" s="305"/>
      <c r="I145" s="305"/>
      <c r="J145" s="305"/>
      <c r="K145" s="306"/>
    </row>
    <row r="146" spans="2:11" ht="17.25" customHeight="1">
      <c r="B146" s="304"/>
      <c r="C146" s="307" t="s">
        <v>450</v>
      </c>
      <c r="D146" s="307"/>
      <c r="E146" s="307"/>
      <c r="F146" s="307" t="s">
        <v>451</v>
      </c>
      <c r="G146" s="308"/>
      <c r="H146" s="307" t="s">
        <v>112</v>
      </c>
      <c r="I146" s="307" t="s">
        <v>62</v>
      </c>
      <c r="J146" s="307" t="s">
        <v>452</v>
      </c>
      <c r="K146" s="306"/>
    </row>
    <row r="147" spans="2:11" ht="17.25" customHeight="1">
      <c r="B147" s="304"/>
      <c r="C147" s="309" t="s">
        <v>453</v>
      </c>
      <c r="D147" s="309"/>
      <c r="E147" s="309"/>
      <c r="F147" s="310" t="s">
        <v>454</v>
      </c>
      <c r="G147" s="311"/>
      <c r="H147" s="309"/>
      <c r="I147" s="309"/>
      <c r="J147" s="309" t="s">
        <v>455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459</v>
      </c>
      <c r="D149" s="293"/>
      <c r="E149" s="293"/>
      <c r="F149" s="341" t="s">
        <v>456</v>
      </c>
      <c r="G149" s="293"/>
      <c r="H149" s="340" t="s">
        <v>495</v>
      </c>
      <c r="I149" s="340" t="s">
        <v>458</v>
      </c>
      <c r="J149" s="340">
        <v>120</v>
      </c>
      <c r="K149" s="336"/>
    </row>
    <row r="150" spans="2:11" ht="15" customHeight="1">
      <c r="B150" s="315"/>
      <c r="C150" s="340" t="s">
        <v>504</v>
      </c>
      <c r="D150" s="293"/>
      <c r="E150" s="293"/>
      <c r="F150" s="341" t="s">
        <v>456</v>
      </c>
      <c r="G150" s="293"/>
      <c r="H150" s="340" t="s">
        <v>515</v>
      </c>
      <c r="I150" s="340" t="s">
        <v>458</v>
      </c>
      <c r="J150" s="340" t="s">
        <v>506</v>
      </c>
      <c r="K150" s="336"/>
    </row>
    <row r="151" spans="2:11" ht="15" customHeight="1">
      <c r="B151" s="315"/>
      <c r="C151" s="340" t="s">
        <v>409</v>
      </c>
      <c r="D151" s="293"/>
      <c r="E151" s="293"/>
      <c r="F151" s="341" t="s">
        <v>456</v>
      </c>
      <c r="G151" s="293"/>
      <c r="H151" s="340" t="s">
        <v>516</v>
      </c>
      <c r="I151" s="340" t="s">
        <v>458</v>
      </c>
      <c r="J151" s="340" t="s">
        <v>506</v>
      </c>
      <c r="K151" s="336"/>
    </row>
    <row r="152" spans="2:11" ht="15" customHeight="1">
      <c r="B152" s="315"/>
      <c r="C152" s="340" t="s">
        <v>461</v>
      </c>
      <c r="D152" s="293"/>
      <c r="E152" s="293"/>
      <c r="F152" s="341" t="s">
        <v>462</v>
      </c>
      <c r="G152" s="293"/>
      <c r="H152" s="340" t="s">
        <v>495</v>
      </c>
      <c r="I152" s="340" t="s">
        <v>458</v>
      </c>
      <c r="J152" s="340">
        <v>50</v>
      </c>
      <c r="K152" s="336"/>
    </row>
    <row r="153" spans="2:11" ht="15" customHeight="1">
      <c r="B153" s="315"/>
      <c r="C153" s="340" t="s">
        <v>464</v>
      </c>
      <c r="D153" s="293"/>
      <c r="E153" s="293"/>
      <c r="F153" s="341" t="s">
        <v>456</v>
      </c>
      <c r="G153" s="293"/>
      <c r="H153" s="340" t="s">
        <v>495</v>
      </c>
      <c r="I153" s="340" t="s">
        <v>466</v>
      </c>
      <c r="J153" s="340"/>
      <c r="K153" s="336"/>
    </row>
    <row r="154" spans="2:11" ht="15" customHeight="1">
      <c r="B154" s="315"/>
      <c r="C154" s="340" t="s">
        <v>475</v>
      </c>
      <c r="D154" s="293"/>
      <c r="E154" s="293"/>
      <c r="F154" s="341" t="s">
        <v>462</v>
      </c>
      <c r="G154" s="293"/>
      <c r="H154" s="340" t="s">
        <v>495</v>
      </c>
      <c r="I154" s="340" t="s">
        <v>458</v>
      </c>
      <c r="J154" s="340">
        <v>50</v>
      </c>
      <c r="K154" s="336"/>
    </row>
    <row r="155" spans="2:11" ht="15" customHeight="1">
      <c r="B155" s="315"/>
      <c r="C155" s="340" t="s">
        <v>483</v>
      </c>
      <c r="D155" s="293"/>
      <c r="E155" s="293"/>
      <c r="F155" s="341" t="s">
        <v>462</v>
      </c>
      <c r="G155" s="293"/>
      <c r="H155" s="340" t="s">
        <v>495</v>
      </c>
      <c r="I155" s="340" t="s">
        <v>458</v>
      </c>
      <c r="J155" s="340">
        <v>50</v>
      </c>
      <c r="K155" s="336"/>
    </row>
    <row r="156" spans="2:11" ht="15" customHeight="1">
      <c r="B156" s="315"/>
      <c r="C156" s="340" t="s">
        <v>481</v>
      </c>
      <c r="D156" s="293"/>
      <c r="E156" s="293"/>
      <c r="F156" s="341" t="s">
        <v>462</v>
      </c>
      <c r="G156" s="293"/>
      <c r="H156" s="340" t="s">
        <v>495</v>
      </c>
      <c r="I156" s="340" t="s">
        <v>458</v>
      </c>
      <c r="J156" s="340">
        <v>50</v>
      </c>
      <c r="K156" s="336"/>
    </row>
    <row r="157" spans="2:11" ht="15" customHeight="1">
      <c r="B157" s="315"/>
      <c r="C157" s="340" t="s">
        <v>94</v>
      </c>
      <c r="D157" s="293"/>
      <c r="E157" s="293"/>
      <c r="F157" s="341" t="s">
        <v>456</v>
      </c>
      <c r="G157" s="293"/>
      <c r="H157" s="340" t="s">
        <v>517</v>
      </c>
      <c r="I157" s="340" t="s">
        <v>458</v>
      </c>
      <c r="J157" s="340" t="s">
        <v>518</v>
      </c>
      <c r="K157" s="336"/>
    </row>
    <row r="158" spans="2:11" ht="15" customHeight="1">
      <c r="B158" s="315"/>
      <c r="C158" s="340" t="s">
        <v>519</v>
      </c>
      <c r="D158" s="293"/>
      <c r="E158" s="293"/>
      <c r="F158" s="341" t="s">
        <v>456</v>
      </c>
      <c r="G158" s="293"/>
      <c r="H158" s="340" t="s">
        <v>520</v>
      </c>
      <c r="I158" s="340" t="s">
        <v>490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0"/>
      <c r="C160" s="293"/>
      <c r="D160" s="293"/>
      <c r="E160" s="293"/>
      <c r="F160" s="314"/>
      <c r="G160" s="293"/>
      <c r="H160" s="293"/>
      <c r="I160" s="293"/>
      <c r="J160" s="293"/>
      <c r="K160" s="290"/>
    </row>
    <row r="161" spans="2:11" ht="18.75" customHeight="1">
      <c r="B161" s="300"/>
      <c r="C161" s="300"/>
      <c r="D161" s="300"/>
      <c r="E161" s="300"/>
      <c r="F161" s="300"/>
      <c r="G161" s="300"/>
      <c r="H161" s="300"/>
      <c r="I161" s="300"/>
      <c r="J161" s="300"/>
      <c r="K161" s="300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281" t="s">
        <v>521</v>
      </c>
      <c r="D163" s="281"/>
      <c r="E163" s="281"/>
      <c r="F163" s="281"/>
      <c r="G163" s="281"/>
      <c r="H163" s="281"/>
      <c r="I163" s="281"/>
      <c r="J163" s="281"/>
      <c r="K163" s="282"/>
    </row>
    <row r="164" spans="2:11" ht="17.25" customHeight="1">
      <c r="B164" s="280"/>
      <c r="C164" s="307" t="s">
        <v>450</v>
      </c>
      <c r="D164" s="307"/>
      <c r="E164" s="307"/>
      <c r="F164" s="307" t="s">
        <v>451</v>
      </c>
      <c r="G164" s="344"/>
      <c r="H164" s="345" t="s">
        <v>112</v>
      </c>
      <c r="I164" s="345" t="s">
        <v>62</v>
      </c>
      <c r="J164" s="307" t="s">
        <v>452</v>
      </c>
      <c r="K164" s="282"/>
    </row>
    <row r="165" spans="2:11" ht="17.25" customHeight="1">
      <c r="B165" s="284"/>
      <c r="C165" s="309" t="s">
        <v>453</v>
      </c>
      <c r="D165" s="309"/>
      <c r="E165" s="309"/>
      <c r="F165" s="310" t="s">
        <v>454</v>
      </c>
      <c r="G165" s="346"/>
      <c r="H165" s="347"/>
      <c r="I165" s="347"/>
      <c r="J165" s="309" t="s">
        <v>455</v>
      </c>
      <c r="K165" s="286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3" t="s">
        <v>459</v>
      </c>
      <c r="D167" s="293"/>
      <c r="E167" s="293"/>
      <c r="F167" s="314" t="s">
        <v>456</v>
      </c>
      <c r="G167" s="293"/>
      <c r="H167" s="293" t="s">
        <v>495</v>
      </c>
      <c r="I167" s="293" t="s">
        <v>458</v>
      </c>
      <c r="J167" s="293">
        <v>120</v>
      </c>
      <c r="K167" s="336"/>
    </row>
    <row r="168" spans="2:11" ht="15" customHeight="1">
      <c r="B168" s="315"/>
      <c r="C168" s="293" t="s">
        <v>504</v>
      </c>
      <c r="D168" s="293"/>
      <c r="E168" s="293"/>
      <c r="F168" s="314" t="s">
        <v>456</v>
      </c>
      <c r="G168" s="293"/>
      <c r="H168" s="293" t="s">
        <v>505</v>
      </c>
      <c r="I168" s="293" t="s">
        <v>458</v>
      </c>
      <c r="J168" s="293" t="s">
        <v>506</v>
      </c>
      <c r="K168" s="336"/>
    </row>
    <row r="169" spans="2:11" ht="15" customHeight="1">
      <c r="B169" s="315"/>
      <c r="C169" s="293" t="s">
        <v>409</v>
      </c>
      <c r="D169" s="293"/>
      <c r="E169" s="293"/>
      <c r="F169" s="314" t="s">
        <v>456</v>
      </c>
      <c r="G169" s="293"/>
      <c r="H169" s="293" t="s">
        <v>522</v>
      </c>
      <c r="I169" s="293" t="s">
        <v>458</v>
      </c>
      <c r="J169" s="293" t="s">
        <v>506</v>
      </c>
      <c r="K169" s="336"/>
    </row>
    <row r="170" spans="2:11" ht="15" customHeight="1">
      <c r="B170" s="315"/>
      <c r="C170" s="293" t="s">
        <v>461</v>
      </c>
      <c r="D170" s="293"/>
      <c r="E170" s="293"/>
      <c r="F170" s="314" t="s">
        <v>462</v>
      </c>
      <c r="G170" s="293"/>
      <c r="H170" s="293" t="s">
        <v>522</v>
      </c>
      <c r="I170" s="293" t="s">
        <v>458</v>
      </c>
      <c r="J170" s="293">
        <v>50</v>
      </c>
      <c r="K170" s="336"/>
    </row>
    <row r="171" spans="2:11" ht="15" customHeight="1">
      <c r="B171" s="315"/>
      <c r="C171" s="293" t="s">
        <v>464</v>
      </c>
      <c r="D171" s="293"/>
      <c r="E171" s="293"/>
      <c r="F171" s="314" t="s">
        <v>456</v>
      </c>
      <c r="G171" s="293"/>
      <c r="H171" s="293" t="s">
        <v>522</v>
      </c>
      <c r="I171" s="293" t="s">
        <v>466</v>
      </c>
      <c r="J171" s="293"/>
      <c r="K171" s="336"/>
    </row>
    <row r="172" spans="2:11" ht="15" customHeight="1">
      <c r="B172" s="315"/>
      <c r="C172" s="293" t="s">
        <v>475</v>
      </c>
      <c r="D172" s="293"/>
      <c r="E172" s="293"/>
      <c r="F172" s="314" t="s">
        <v>462</v>
      </c>
      <c r="G172" s="293"/>
      <c r="H172" s="293" t="s">
        <v>522</v>
      </c>
      <c r="I172" s="293" t="s">
        <v>458</v>
      </c>
      <c r="J172" s="293">
        <v>50</v>
      </c>
      <c r="K172" s="336"/>
    </row>
    <row r="173" spans="2:11" ht="15" customHeight="1">
      <c r="B173" s="315"/>
      <c r="C173" s="293" t="s">
        <v>483</v>
      </c>
      <c r="D173" s="293"/>
      <c r="E173" s="293"/>
      <c r="F173" s="314" t="s">
        <v>462</v>
      </c>
      <c r="G173" s="293"/>
      <c r="H173" s="293" t="s">
        <v>522</v>
      </c>
      <c r="I173" s="293" t="s">
        <v>458</v>
      </c>
      <c r="J173" s="293">
        <v>50</v>
      </c>
      <c r="K173" s="336"/>
    </row>
    <row r="174" spans="2:11" ht="15" customHeight="1">
      <c r="B174" s="315"/>
      <c r="C174" s="293" t="s">
        <v>481</v>
      </c>
      <c r="D174" s="293"/>
      <c r="E174" s="293"/>
      <c r="F174" s="314" t="s">
        <v>462</v>
      </c>
      <c r="G174" s="293"/>
      <c r="H174" s="293" t="s">
        <v>522</v>
      </c>
      <c r="I174" s="293" t="s">
        <v>458</v>
      </c>
      <c r="J174" s="293">
        <v>50</v>
      </c>
      <c r="K174" s="336"/>
    </row>
    <row r="175" spans="2:11" ht="15" customHeight="1">
      <c r="B175" s="315"/>
      <c r="C175" s="293" t="s">
        <v>111</v>
      </c>
      <c r="D175" s="293"/>
      <c r="E175" s="293"/>
      <c r="F175" s="314" t="s">
        <v>456</v>
      </c>
      <c r="G175" s="293"/>
      <c r="H175" s="293" t="s">
        <v>523</v>
      </c>
      <c r="I175" s="293" t="s">
        <v>524</v>
      </c>
      <c r="J175" s="293"/>
      <c r="K175" s="336"/>
    </row>
    <row r="176" spans="2:11" ht="15" customHeight="1">
      <c r="B176" s="315"/>
      <c r="C176" s="293" t="s">
        <v>62</v>
      </c>
      <c r="D176" s="293"/>
      <c r="E176" s="293"/>
      <c r="F176" s="314" t="s">
        <v>456</v>
      </c>
      <c r="G176" s="293"/>
      <c r="H176" s="293" t="s">
        <v>525</v>
      </c>
      <c r="I176" s="293" t="s">
        <v>526</v>
      </c>
      <c r="J176" s="293">
        <v>1</v>
      </c>
      <c r="K176" s="336"/>
    </row>
    <row r="177" spans="2:11" ht="15" customHeight="1">
      <c r="B177" s="315"/>
      <c r="C177" s="293" t="s">
        <v>58</v>
      </c>
      <c r="D177" s="293"/>
      <c r="E177" s="293"/>
      <c r="F177" s="314" t="s">
        <v>456</v>
      </c>
      <c r="G177" s="293"/>
      <c r="H177" s="293" t="s">
        <v>527</v>
      </c>
      <c r="I177" s="293" t="s">
        <v>458</v>
      </c>
      <c r="J177" s="293">
        <v>20</v>
      </c>
      <c r="K177" s="336"/>
    </row>
    <row r="178" spans="2:11" ht="15" customHeight="1">
      <c r="B178" s="315"/>
      <c r="C178" s="293" t="s">
        <v>112</v>
      </c>
      <c r="D178" s="293"/>
      <c r="E178" s="293"/>
      <c r="F178" s="314" t="s">
        <v>456</v>
      </c>
      <c r="G178" s="293"/>
      <c r="H178" s="293" t="s">
        <v>528</v>
      </c>
      <c r="I178" s="293" t="s">
        <v>458</v>
      </c>
      <c r="J178" s="293">
        <v>255</v>
      </c>
      <c r="K178" s="336"/>
    </row>
    <row r="179" spans="2:11" ht="15" customHeight="1">
      <c r="B179" s="315"/>
      <c r="C179" s="293" t="s">
        <v>113</v>
      </c>
      <c r="D179" s="293"/>
      <c r="E179" s="293"/>
      <c r="F179" s="314" t="s">
        <v>456</v>
      </c>
      <c r="G179" s="293"/>
      <c r="H179" s="293" t="s">
        <v>421</v>
      </c>
      <c r="I179" s="293" t="s">
        <v>458</v>
      </c>
      <c r="J179" s="293">
        <v>10</v>
      </c>
      <c r="K179" s="336"/>
    </row>
    <row r="180" spans="2:11" ht="15" customHeight="1">
      <c r="B180" s="315"/>
      <c r="C180" s="293" t="s">
        <v>114</v>
      </c>
      <c r="D180" s="293"/>
      <c r="E180" s="293"/>
      <c r="F180" s="314" t="s">
        <v>456</v>
      </c>
      <c r="G180" s="293"/>
      <c r="H180" s="293" t="s">
        <v>529</v>
      </c>
      <c r="I180" s="293" t="s">
        <v>490</v>
      </c>
      <c r="J180" s="293"/>
      <c r="K180" s="336"/>
    </row>
    <row r="181" spans="2:11" ht="15" customHeight="1">
      <c r="B181" s="315"/>
      <c r="C181" s="293" t="s">
        <v>530</v>
      </c>
      <c r="D181" s="293"/>
      <c r="E181" s="293"/>
      <c r="F181" s="314" t="s">
        <v>456</v>
      </c>
      <c r="G181" s="293"/>
      <c r="H181" s="293" t="s">
        <v>531</v>
      </c>
      <c r="I181" s="293" t="s">
        <v>490</v>
      </c>
      <c r="J181" s="293"/>
      <c r="K181" s="336"/>
    </row>
    <row r="182" spans="2:11" ht="15" customHeight="1">
      <c r="B182" s="315"/>
      <c r="C182" s="293" t="s">
        <v>519</v>
      </c>
      <c r="D182" s="293"/>
      <c r="E182" s="293"/>
      <c r="F182" s="314" t="s">
        <v>456</v>
      </c>
      <c r="G182" s="293"/>
      <c r="H182" s="293" t="s">
        <v>532</v>
      </c>
      <c r="I182" s="293" t="s">
        <v>490</v>
      </c>
      <c r="J182" s="293"/>
      <c r="K182" s="336"/>
    </row>
    <row r="183" spans="2:11" ht="15" customHeight="1">
      <c r="B183" s="315"/>
      <c r="C183" s="293" t="s">
        <v>116</v>
      </c>
      <c r="D183" s="293"/>
      <c r="E183" s="293"/>
      <c r="F183" s="314" t="s">
        <v>462</v>
      </c>
      <c r="G183" s="293"/>
      <c r="H183" s="293" t="s">
        <v>533</v>
      </c>
      <c r="I183" s="293" t="s">
        <v>458</v>
      </c>
      <c r="J183" s="293">
        <v>50</v>
      </c>
      <c r="K183" s="336"/>
    </row>
    <row r="184" spans="2:11" ht="15" customHeight="1">
      <c r="B184" s="315"/>
      <c r="C184" s="293" t="s">
        <v>534</v>
      </c>
      <c r="D184" s="293"/>
      <c r="E184" s="293"/>
      <c r="F184" s="314" t="s">
        <v>462</v>
      </c>
      <c r="G184" s="293"/>
      <c r="H184" s="293" t="s">
        <v>535</v>
      </c>
      <c r="I184" s="293" t="s">
        <v>536</v>
      </c>
      <c r="J184" s="293"/>
      <c r="K184" s="336"/>
    </row>
    <row r="185" spans="2:11" ht="15" customHeight="1">
      <c r="B185" s="315"/>
      <c r="C185" s="293" t="s">
        <v>537</v>
      </c>
      <c r="D185" s="293"/>
      <c r="E185" s="293"/>
      <c r="F185" s="314" t="s">
        <v>462</v>
      </c>
      <c r="G185" s="293"/>
      <c r="H185" s="293" t="s">
        <v>538</v>
      </c>
      <c r="I185" s="293" t="s">
        <v>536</v>
      </c>
      <c r="J185" s="293"/>
      <c r="K185" s="336"/>
    </row>
    <row r="186" spans="2:11" ht="15" customHeight="1">
      <c r="B186" s="315"/>
      <c r="C186" s="293" t="s">
        <v>539</v>
      </c>
      <c r="D186" s="293"/>
      <c r="E186" s="293"/>
      <c r="F186" s="314" t="s">
        <v>462</v>
      </c>
      <c r="G186" s="293"/>
      <c r="H186" s="293" t="s">
        <v>540</v>
      </c>
      <c r="I186" s="293" t="s">
        <v>536</v>
      </c>
      <c r="J186" s="293"/>
      <c r="K186" s="336"/>
    </row>
    <row r="187" spans="2:11" ht="15" customHeight="1">
      <c r="B187" s="315"/>
      <c r="C187" s="348" t="s">
        <v>541</v>
      </c>
      <c r="D187" s="293"/>
      <c r="E187" s="293"/>
      <c r="F187" s="314" t="s">
        <v>462</v>
      </c>
      <c r="G187" s="293"/>
      <c r="H187" s="293" t="s">
        <v>542</v>
      </c>
      <c r="I187" s="293" t="s">
        <v>543</v>
      </c>
      <c r="J187" s="349" t="s">
        <v>544</v>
      </c>
      <c r="K187" s="336"/>
    </row>
    <row r="188" spans="2:11" ht="15" customHeight="1">
      <c r="B188" s="342"/>
      <c r="C188" s="350"/>
      <c r="D188" s="324"/>
      <c r="E188" s="324"/>
      <c r="F188" s="324"/>
      <c r="G188" s="324"/>
      <c r="H188" s="324"/>
      <c r="I188" s="324"/>
      <c r="J188" s="324"/>
      <c r="K188" s="343"/>
    </row>
    <row r="189" spans="2:11" ht="18.75" customHeight="1">
      <c r="B189" s="351"/>
      <c r="C189" s="352"/>
      <c r="D189" s="352"/>
      <c r="E189" s="352"/>
      <c r="F189" s="353"/>
      <c r="G189" s="293"/>
      <c r="H189" s="293"/>
      <c r="I189" s="293"/>
      <c r="J189" s="293"/>
      <c r="K189" s="290"/>
    </row>
    <row r="190" spans="2:11" ht="18.75" customHeight="1">
      <c r="B190" s="290"/>
      <c r="C190" s="293"/>
      <c r="D190" s="293"/>
      <c r="E190" s="293"/>
      <c r="F190" s="314"/>
      <c r="G190" s="293"/>
      <c r="H190" s="293"/>
      <c r="I190" s="293"/>
      <c r="J190" s="293"/>
      <c r="K190" s="290"/>
    </row>
    <row r="191" spans="2:11" ht="18.75" customHeight="1">
      <c r="B191" s="300"/>
      <c r="C191" s="300"/>
      <c r="D191" s="300"/>
      <c r="E191" s="300"/>
      <c r="F191" s="300"/>
      <c r="G191" s="300"/>
      <c r="H191" s="300"/>
      <c r="I191" s="300"/>
      <c r="J191" s="300"/>
      <c r="K191" s="300"/>
    </row>
    <row r="192" spans="2:11" ht="13.5">
      <c r="B192" s="277"/>
      <c r="C192" s="278"/>
      <c r="D192" s="278"/>
      <c r="E192" s="278"/>
      <c r="F192" s="278"/>
      <c r="G192" s="278"/>
      <c r="H192" s="278"/>
      <c r="I192" s="278"/>
      <c r="J192" s="278"/>
      <c r="K192" s="279"/>
    </row>
    <row r="193" spans="2:11" ht="21">
      <c r="B193" s="280"/>
      <c r="C193" s="281" t="s">
        <v>545</v>
      </c>
      <c r="D193" s="281"/>
      <c r="E193" s="281"/>
      <c r="F193" s="281"/>
      <c r="G193" s="281"/>
      <c r="H193" s="281"/>
      <c r="I193" s="281"/>
      <c r="J193" s="281"/>
      <c r="K193" s="282"/>
    </row>
    <row r="194" spans="2:11" ht="25.5" customHeight="1">
      <c r="B194" s="280"/>
      <c r="C194" s="354" t="s">
        <v>546</v>
      </c>
      <c r="D194" s="354"/>
      <c r="E194" s="354"/>
      <c r="F194" s="354" t="s">
        <v>547</v>
      </c>
      <c r="G194" s="355"/>
      <c r="H194" s="356" t="s">
        <v>548</v>
      </c>
      <c r="I194" s="356"/>
      <c r="J194" s="356"/>
      <c r="K194" s="282"/>
    </row>
    <row r="195" spans="2:11" ht="5.25" customHeight="1">
      <c r="B195" s="315"/>
      <c r="C195" s="312"/>
      <c r="D195" s="312"/>
      <c r="E195" s="312"/>
      <c r="F195" s="312"/>
      <c r="G195" s="293"/>
      <c r="H195" s="312"/>
      <c r="I195" s="312"/>
      <c r="J195" s="312"/>
      <c r="K195" s="336"/>
    </row>
    <row r="196" spans="2:11" ht="15" customHeight="1">
      <c r="B196" s="315"/>
      <c r="C196" s="293" t="s">
        <v>549</v>
      </c>
      <c r="D196" s="293"/>
      <c r="E196" s="293"/>
      <c r="F196" s="314" t="s">
        <v>48</v>
      </c>
      <c r="G196" s="293"/>
      <c r="H196" s="357" t="s">
        <v>550</v>
      </c>
      <c r="I196" s="357"/>
      <c r="J196" s="357"/>
      <c r="K196" s="336"/>
    </row>
    <row r="197" spans="2:11" ht="15" customHeight="1">
      <c r="B197" s="315"/>
      <c r="C197" s="321"/>
      <c r="D197" s="293"/>
      <c r="E197" s="293"/>
      <c r="F197" s="314" t="s">
        <v>49</v>
      </c>
      <c r="G197" s="293"/>
      <c r="H197" s="357" t="s">
        <v>551</v>
      </c>
      <c r="I197" s="357"/>
      <c r="J197" s="357"/>
      <c r="K197" s="336"/>
    </row>
    <row r="198" spans="2:11" ht="15" customHeight="1">
      <c r="B198" s="315"/>
      <c r="C198" s="321"/>
      <c r="D198" s="293"/>
      <c r="E198" s="293"/>
      <c r="F198" s="314" t="s">
        <v>52</v>
      </c>
      <c r="G198" s="293"/>
      <c r="H198" s="357" t="s">
        <v>552</v>
      </c>
      <c r="I198" s="357"/>
      <c r="J198" s="357"/>
      <c r="K198" s="336"/>
    </row>
    <row r="199" spans="2:11" ht="15" customHeight="1">
      <c r="B199" s="315"/>
      <c r="C199" s="293"/>
      <c r="D199" s="293"/>
      <c r="E199" s="293"/>
      <c r="F199" s="314" t="s">
        <v>50</v>
      </c>
      <c r="G199" s="293"/>
      <c r="H199" s="357" t="s">
        <v>553</v>
      </c>
      <c r="I199" s="357"/>
      <c r="J199" s="357"/>
      <c r="K199" s="336"/>
    </row>
    <row r="200" spans="2:11" ht="15" customHeight="1">
      <c r="B200" s="315"/>
      <c r="C200" s="293"/>
      <c r="D200" s="293"/>
      <c r="E200" s="293"/>
      <c r="F200" s="314" t="s">
        <v>51</v>
      </c>
      <c r="G200" s="293"/>
      <c r="H200" s="357" t="s">
        <v>554</v>
      </c>
      <c r="I200" s="357"/>
      <c r="J200" s="357"/>
      <c r="K200" s="336"/>
    </row>
    <row r="201" spans="2:11" ht="15" customHeight="1">
      <c r="B201" s="315"/>
      <c r="C201" s="293"/>
      <c r="D201" s="293"/>
      <c r="E201" s="293"/>
      <c r="F201" s="314"/>
      <c r="G201" s="293"/>
      <c r="H201" s="293"/>
      <c r="I201" s="293"/>
      <c r="J201" s="293"/>
      <c r="K201" s="336"/>
    </row>
    <row r="202" spans="2:11" ht="15" customHeight="1">
      <c r="B202" s="315"/>
      <c r="C202" s="293" t="s">
        <v>502</v>
      </c>
      <c r="D202" s="293"/>
      <c r="E202" s="293"/>
      <c r="F202" s="314" t="s">
        <v>83</v>
      </c>
      <c r="G202" s="293"/>
      <c r="H202" s="357" t="s">
        <v>555</v>
      </c>
      <c r="I202" s="357"/>
      <c r="J202" s="357"/>
      <c r="K202" s="336"/>
    </row>
    <row r="203" spans="2:11" ht="15" customHeight="1">
      <c r="B203" s="315"/>
      <c r="C203" s="321"/>
      <c r="D203" s="293"/>
      <c r="E203" s="293"/>
      <c r="F203" s="314" t="s">
        <v>403</v>
      </c>
      <c r="G203" s="293"/>
      <c r="H203" s="357" t="s">
        <v>404</v>
      </c>
      <c r="I203" s="357"/>
      <c r="J203" s="357"/>
      <c r="K203" s="336"/>
    </row>
    <row r="204" spans="2:11" ht="15" customHeight="1">
      <c r="B204" s="315"/>
      <c r="C204" s="293"/>
      <c r="D204" s="293"/>
      <c r="E204" s="293"/>
      <c r="F204" s="314" t="s">
        <v>401</v>
      </c>
      <c r="G204" s="293"/>
      <c r="H204" s="357" t="s">
        <v>556</v>
      </c>
      <c r="I204" s="357"/>
      <c r="J204" s="357"/>
      <c r="K204" s="336"/>
    </row>
    <row r="205" spans="2:11" ht="15" customHeight="1">
      <c r="B205" s="358"/>
      <c r="C205" s="321"/>
      <c r="D205" s="321"/>
      <c r="E205" s="321"/>
      <c r="F205" s="314" t="s">
        <v>405</v>
      </c>
      <c r="G205" s="299"/>
      <c r="H205" s="359" t="s">
        <v>406</v>
      </c>
      <c r="I205" s="359"/>
      <c r="J205" s="359"/>
      <c r="K205" s="360"/>
    </row>
    <row r="206" spans="2:11" ht="15" customHeight="1">
      <c r="B206" s="358"/>
      <c r="C206" s="321"/>
      <c r="D206" s="321"/>
      <c r="E206" s="321"/>
      <c r="F206" s="314" t="s">
        <v>407</v>
      </c>
      <c r="G206" s="299"/>
      <c r="H206" s="359" t="s">
        <v>557</v>
      </c>
      <c r="I206" s="359"/>
      <c r="J206" s="359"/>
      <c r="K206" s="360"/>
    </row>
    <row r="207" spans="2:11" ht="15" customHeight="1">
      <c r="B207" s="358"/>
      <c r="C207" s="321"/>
      <c r="D207" s="321"/>
      <c r="E207" s="321"/>
      <c r="F207" s="361"/>
      <c r="G207" s="299"/>
      <c r="H207" s="362"/>
      <c r="I207" s="362"/>
      <c r="J207" s="362"/>
      <c r="K207" s="360"/>
    </row>
    <row r="208" spans="2:11" ht="15" customHeight="1">
      <c r="B208" s="358"/>
      <c r="C208" s="293" t="s">
        <v>526</v>
      </c>
      <c r="D208" s="321"/>
      <c r="E208" s="321"/>
      <c r="F208" s="314">
        <v>1</v>
      </c>
      <c r="G208" s="299"/>
      <c r="H208" s="359" t="s">
        <v>558</v>
      </c>
      <c r="I208" s="359"/>
      <c r="J208" s="359"/>
      <c r="K208" s="360"/>
    </row>
    <row r="209" spans="2:11" ht="15" customHeight="1">
      <c r="B209" s="358"/>
      <c r="C209" s="321"/>
      <c r="D209" s="321"/>
      <c r="E209" s="321"/>
      <c r="F209" s="314">
        <v>2</v>
      </c>
      <c r="G209" s="299"/>
      <c r="H209" s="359" t="s">
        <v>559</v>
      </c>
      <c r="I209" s="359"/>
      <c r="J209" s="359"/>
      <c r="K209" s="360"/>
    </row>
    <row r="210" spans="2:11" ht="15" customHeight="1">
      <c r="B210" s="358"/>
      <c r="C210" s="321"/>
      <c r="D210" s="321"/>
      <c r="E210" s="321"/>
      <c r="F210" s="314">
        <v>3</v>
      </c>
      <c r="G210" s="299"/>
      <c r="H210" s="359" t="s">
        <v>560</v>
      </c>
      <c r="I210" s="359"/>
      <c r="J210" s="359"/>
      <c r="K210" s="360"/>
    </row>
    <row r="211" spans="2:11" ht="15" customHeight="1">
      <c r="B211" s="358"/>
      <c r="C211" s="321"/>
      <c r="D211" s="321"/>
      <c r="E211" s="321"/>
      <c r="F211" s="314">
        <v>4</v>
      </c>
      <c r="G211" s="299"/>
      <c r="H211" s="359" t="s">
        <v>561</v>
      </c>
      <c r="I211" s="359"/>
      <c r="J211" s="359"/>
      <c r="K211" s="360"/>
    </row>
    <row r="212" spans="2:11" ht="12.75" customHeight="1">
      <c r="B212" s="363"/>
      <c r="C212" s="364"/>
      <c r="D212" s="364"/>
      <c r="E212" s="364"/>
      <c r="F212" s="364"/>
      <c r="G212" s="364"/>
      <c r="H212" s="364"/>
      <c r="I212" s="364"/>
      <c r="J212" s="364"/>
      <c r="K212" s="365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PC-18\PC18</dc:creator>
  <cp:keywords/>
  <dc:description/>
  <cp:lastModifiedBy>PC18</cp:lastModifiedBy>
  <dcterms:created xsi:type="dcterms:W3CDTF">2017-09-13T12:29:40Z</dcterms:created>
  <dcterms:modified xsi:type="dcterms:W3CDTF">2017-09-13T12:29:45Z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