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45" windowHeight="7155" activeTab="1"/>
  </bookViews>
  <sheets>
    <sheet name="Rekapitulace stavby" sheetId="1" r:id="rId1"/>
    <sheet name="1 - Stavební část" sheetId="2" r:id="rId2"/>
    <sheet name="2 - Elektroinstalace - si..." sheetId="3" r:id="rId3"/>
    <sheet name="3 - Zdravotechnika" sheetId="4" r:id="rId4"/>
    <sheet name="4 - Vzduchotechnika" sheetId="5" r:id="rId5"/>
    <sheet name="5 - Vedlejší rozpočtové n..." sheetId="6" r:id="rId6"/>
    <sheet name="Pokyny pro vyplnění" sheetId="7" r:id="rId7"/>
  </sheets>
  <definedNames>
    <definedName name="_xlnm._FilterDatabase" localSheetId="1" hidden="1">'1 - Stavební část'!$C$98:$K$650</definedName>
    <definedName name="_xlnm._FilterDatabase" localSheetId="2" hidden="1">'2 - Elektroinstalace - si...'!$C$77:$K$81</definedName>
    <definedName name="_xlnm._FilterDatabase" localSheetId="3" hidden="1">'3 - Zdravotechnika'!$C$77:$K$81</definedName>
    <definedName name="_xlnm._FilterDatabase" localSheetId="4" hidden="1">'4 - Vzduchotechnika'!$C$77:$K$81</definedName>
    <definedName name="_xlnm._FilterDatabase" localSheetId="5" hidden="1">'5 - Vedlejší rozpočtové n...'!$C$79:$K$93</definedName>
    <definedName name="_xlnm.Print_Titles" localSheetId="1">'1 - Stavební část'!$98:$98</definedName>
    <definedName name="_xlnm.Print_Titles" localSheetId="2">'2 - Elektroinstalace - si...'!$77:$77</definedName>
    <definedName name="_xlnm.Print_Titles" localSheetId="3">'3 - Zdravotechnika'!$77:$77</definedName>
    <definedName name="_xlnm.Print_Titles" localSheetId="4">'4 - Vzduchotechnika'!$77:$77</definedName>
    <definedName name="_xlnm.Print_Titles" localSheetId="5">'5 - Vedlejší rozpočtové n...'!$79:$79</definedName>
    <definedName name="_xlnm.Print_Titles" localSheetId="0">'Rekapitulace stavby'!$49:$49</definedName>
    <definedName name="_xlnm.Print_Area" localSheetId="1">'1 - Stavební část'!$C$4:$J$36,'1 - Stavební část'!$C$42:$J$80,'1 - Stavební část'!$C$86:$K$650</definedName>
    <definedName name="_xlnm.Print_Area" localSheetId="2">'2 - Elektroinstalace - si...'!$C$4:$J$36,'2 - Elektroinstalace - si...'!$C$42:$J$59,'2 - Elektroinstalace - si...'!$C$65:$K$81</definedName>
    <definedName name="_xlnm.Print_Area" localSheetId="3">'3 - Zdravotechnika'!$C$4:$J$36,'3 - Zdravotechnika'!$C$42:$J$59,'3 - Zdravotechnika'!$C$65:$K$81</definedName>
    <definedName name="_xlnm.Print_Area" localSheetId="4">'4 - Vzduchotechnika'!$C$4:$J$36,'4 - Vzduchotechnika'!$C$42:$J$59,'4 - Vzduchotechnika'!$C$65:$K$81</definedName>
    <definedName name="_xlnm.Print_Area" localSheetId="5">'5 - Vedlejší rozpočtové n...'!$C$4:$J$36,'5 - Vedlejší rozpočtové n...'!$C$42:$J$61,'5 - Vedlejší rozpočtové n...'!$C$67:$K$93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</definedNames>
  <calcPr calcId="152511"/>
</workbook>
</file>

<file path=xl/calcChain.xml><?xml version="1.0" encoding="utf-8"?>
<calcChain xmlns="http://schemas.openxmlformats.org/spreadsheetml/2006/main">
  <c r="AY56" i="1" l="1"/>
  <c r="AX56" i="1"/>
  <c r="BI93" i="6"/>
  <c r="BH93" i="6"/>
  <c r="BG93" i="6"/>
  <c r="BF93" i="6"/>
  <c r="T93" i="6"/>
  <c r="R93" i="6"/>
  <c r="P93" i="6"/>
  <c r="BK93" i="6"/>
  <c r="J93" i="6"/>
  <c r="BE93" i="6" s="1"/>
  <c r="BI92" i="6"/>
  <c r="BH92" i="6"/>
  <c r="BG92" i="6"/>
  <c r="BF92" i="6"/>
  <c r="T92" i="6"/>
  <c r="R92" i="6"/>
  <c r="P92" i="6"/>
  <c r="BK92" i="6"/>
  <c r="J92" i="6"/>
  <c r="BE92" i="6" s="1"/>
  <c r="BI91" i="6"/>
  <c r="BH91" i="6"/>
  <c r="BG91" i="6"/>
  <c r="BF91" i="6"/>
  <c r="BE91" i="6"/>
  <c r="T91" i="6"/>
  <c r="T90" i="6" s="1"/>
  <c r="R91" i="6"/>
  <c r="R90" i="6" s="1"/>
  <c r="P91" i="6"/>
  <c r="P90" i="6" s="1"/>
  <c r="BK91" i="6"/>
  <c r="BK90" i="6" s="1"/>
  <c r="J90" i="6" s="1"/>
  <c r="J60" i="6" s="1"/>
  <c r="J91" i="6"/>
  <c r="BI89" i="6"/>
  <c r="BH89" i="6"/>
  <c r="BG89" i="6"/>
  <c r="BF89" i="6"/>
  <c r="T89" i="6"/>
  <c r="R89" i="6"/>
  <c r="P89" i="6"/>
  <c r="BK89" i="6"/>
  <c r="J89" i="6"/>
  <c r="BE89" i="6" s="1"/>
  <c r="BI88" i="6"/>
  <c r="BH88" i="6"/>
  <c r="BG88" i="6"/>
  <c r="BF88" i="6"/>
  <c r="BE88" i="6"/>
  <c r="T88" i="6"/>
  <c r="R88" i="6"/>
  <c r="P88" i="6"/>
  <c r="BK88" i="6"/>
  <c r="J88" i="6"/>
  <c r="BI87" i="6"/>
  <c r="BH87" i="6"/>
  <c r="BG87" i="6"/>
  <c r="BF87" i="6"/>
  <c r="BE87" i="6"/>
  <c r="T87" i="6"/>
  <c r="R87" i="6"/>
  <c r="P87" i="6"/>
  <c r="BK87" i="6"/>
  <c r="J87" i="6"/>
  <c r="BI86" i="6"/>
  <c r="BH86" i="6"/>
  <c r="BG86" i="6"/>
  <c r="BF86" i="6"/>
  <c r="BE86" i="6"/>
  <c r="T86" i="6"/>
  <c r="T85" i="6" s="1"/>
  <c r="R86" i="6"/>
  <c r="R85" i="6" s="1"/>
  <c r="P86" i="6"/>
  <c r="P85" i="6" s="1"/>
  <c r="BK86" i="6"/>
  <c r="BK85" i="6" s="1"/>
  <c r="J85" i="6" s="1"/>
  <c r="J59" i="6" s="1"/>
  <c r="J86" i="6"/>
  <c r="BI84" i="6"/>
  <c r="BH84" i="6"/>
  <c r="BG84" i="6"/>
  <c r="BF84" i="6"/>
  <c r="T84" i="6"/>
  <c r="R84" i="6"/>
  <c r="P84" i="6"/>
  <c r="BK84" i="6"/>
  <c r="J84" i="6"/>
  <c r="BE84" i="6" s="1"/>
  <c r="BI83" i="6"/>
  <c r="F34" i="6" s="1"/>
  <c r="BD56" i="1" s="1"/>
  <c r="BH83" i="6"/>
  <c r="F33" i="6" s="1"/>
  <c r="BC56" i="1" s="1"/>
  <c r="BG83" i="6"/>
  <c r="F32" i="6" s="1"/>
  <c r="BB56" i="1" s="1"/>
  <c r="BF83" i="6"/>
  <c r="J31" i="6" s="1"/>
  <c r="AW56" i="1" s="1"/>
  <c r="T83" i="6"/>
  <c r="T82" i="6" s="1"/>
  <c r="T81" i="6" s="1"/>
  <c r="T80" i="6" s="1"/>
  <c r="R83" i="6"/>
  <c r="R82" i="6" s="1"/>
  <c r="R81" i="6" s="1"/>
  <c r="R80" i="6" s="1"/>
  <c r="P83" i="6"/>
  <c r="P82" i="6" s="1"/>
  <c r="BK83" i="6"/>
  <c r="BK82" i="6" s="1"/>
  <c r="J83" i="6"/>
  <c r="BE83" i="6" s="1"/>
  <c r="J76" i="6"/>
  <c r="F76" i="6"/>
  <c r="F74" i="6"/>
  <c r="E72" i="6"/>
  <c r="J51" i="6"/>
  <c r="F51" i="6"/>
  <c r="F49" i="6"/>
  <c r="E47" i="6"/>
  <c r="J18" i="6"/>
  <c r="E18" i="6"/>
  <c r="F52" i="6" s="1"/>
  <c r="J17" i="6"/>
  <c r="J12" i="6"/>
  <c r="J49" i="6" s="1"/>
  <c r="E7" i="6"/>
  <c r="E45" i="6" s="1"/>
  <c r="AY55" i="1"/>
  <c r="AX55" i="1"/>
  <c r="BI81" i="5"/>
  <c r="F34" i="5" s="1"/>
  <c r="BD55" i="1" s="1"/>
  <c r="BH81" i="5"/>
  <c r="F33" i="5" s="1"/>
  <c r="BC55" i="1" s="1"/>
  <c r="BG81" i="5"/>
  <c r="F32" i="5" s="1"/>
  <c r="BB55" i="1" s="1"/>
  <c r="BF81" i="5"/>
  <c r="J31" i="5" s="1"/>
  <c r="AW55" i="1" s="1"/>
  <c r="BE81" i="5"/>
  <c r="J30" i="5" s="1"/>
  <c r="AV55" i="1" s="1"/>
  <c r="T81" i="5"/>
  <c r="T80" i="5" s="1"/>
  <c r="T79" i="5" s="1"/>
  <c r="T78" i="5" s="1"/>
  <c r="R81" i="5"/>
  <c r="R80" i="5" s="1"/>
  <c r="R79" i="5" s="1"/>
  <c r="R78" i="5" s="1"/>
  <c r="P81" i="5"/>
  <c r="P80" i="5" s="1"/>
  <c r="P79" i="5" s="1"/>
  <c r="P78" i="5" s="1"/>
  <c r="AU55" i="1" s="1"/>
  <c r="BK81" i="5"/>
  <c r="BK80" i="5" s="1"/>
  <c r="J81" i="5"/>
  <c r="J74" i="5"/>
  <c r="F74" i="5"/>
  <c r="F72" i="5"/>
  <c r="E70" i="5"/>
  <c r="J51" i="5"/>
  <c r="F51" i="5"/>
  <c r="F49" i="5"/>
  <c r="E47" i="5"/>
  <c r="J18" i="5"/>
  <c r="E18" i="5"/>
  <c r="F52" i="5" s="1"/>
  <c r="J17" i="5"/>
  <c r="J12" i="5"/>
  <c r="J49" i="5" s="1"/>
  <c r="E7" i="5"/>
  <c r="E68" i="5" s="1"/>
  <c r="AY54" i="1"/>
  <c r="AX54" i="1"/>
  <c r="F34" i="4"/>
  <c r="BD54" i="1" s="1"/>
  <c r="F31" i="4"/>
  <c r="BA54" i="1" s="1"/>
  <c r="BI81" i="4"/>
  <c r="BH81" i="4"/>
  <c r="F33" i="4" s="1"/>
  <c r="BC54" i="1" s="1"/>
  <c r="BG81" i="4"/>
  <c r="F32" i="4" s="1"/>
  <c r="BB54" i="1" s="1"/>
  <c r="BF81" i="4"/>
  <c r="J31" i="4" s="1"/>
  <c r="AW54" i="1" s="1"/>
  <c r="T81" i="4"/>
  <c r="T80" i="4" s="1"/>
  <c r="T79" i="4" s="1"/>
  <c r="T78" i="4" s="1"/>
  <c r="R81" i="4"/>
  <c r="R80" i="4" s="1"/>
  <c r="R79" i="4" s="1"/>
  <c r="R78" i="4" s="1"/>
  <c r="P81" i="4"/>
  <c r="P80" i="4" s="1"/>
  <c r="P79" i="4" s="1"/>
  <c r="P78" i="4" s="1"/>
  <c r="AU54" i="1" s="1"/>
  <c r="BK81" i="4"/>
  <c r="BK80" i="4" s="1"/>
  <c r="J81" i="4"/>
  <c r="BE81" i="4" s="1"/>
  <c r="J74" i="4"/>
  <c r="F74" i="4"/>
  <c r="F72" i="4"/>
  <c r="E70" i="4"/>
  <c r="J51" i="4"/>
  <c r="F51" i="4"/>
  <c r="F49" i="4"/>
  <c r="E47" i="4"/>
  <c r="J18" i="4"/>
  <c r="E18" i="4"/>
  <c r="F52" i="4" s="1"/>
  <c r="J17" i="4"/>
  <c r="J12" i="4"/>
  <c r="J72" i="4" s="1"/>
  <c r="E7" i="4"/>
  <c r="E45" i="4" s="1"/>
  <c r="AY53" i="1"/>
  <c r="AX53" i="1"/>
  <c r="J31" i="3"/>
  <c r="AW53" i="1" s="1"/>
  <c r="F31" i="3"/>
  <c r="BA53" i="1" s="1"/>
  <c r="BI81" i="3"/>
  <c r="F34" i="3" s="1"/>
  <c r="BD53" i="1" s="1"/>
  <c r="BH81" i="3"/>
  <c r="F33" i="3" s="1"/>
  <c r="BC53" i="1" s="1"/>
  <c r="BG81" i="3"/>
  <c r="F32" i="3" s="1"/>
  <c r="BB53" i="1" s="1"/>
  <c r="BF81" i="3"/>
  <c r="BE81" i="3"/>
  <c r="J30" i="3" s="1"/>
  <c r="AV53" i="1" s="1"/>
  <c r="AT53" i="1" s="1"/>
  <c r="T81" i="3"/>
  <c r="T80" i="3" s="1"/>
  <c r="T79" i="3" s="1"/>
  <c r="T78" i="3" s="1"/>
  <c r="R81" i="3"/>
  <c r="R80" i="3" s="1"/>
  <c r="R79" i="3" s="1"/>
  <c r="R78" i="3" s="1"/>
  <c r="P81" i="3"/>
  <c r="P80" i="3" s="1"/>
  <c r="P79" i="3" s="1"/>
  <c r="P78" i="3" s="1"/>
  <c r="AU53" i="1" s="1"/>
  <c r="BK81" i="3"/>
  <c r="BK80" i="3" s="1"/>
  <c r="J81" i="3"/>
  <c r="J74" i="3"/>
  <c r="F74" i="3"/>
  <c r="F72" i="3"/>
  <c r="E70" i="3"/>
  <c r="E68" i="3"/>
  <c r="J51" i="3"/>
  <c r="F51" i="3"/>
  <c r="F49" i="3"/>
  <c r="E47" i="3"/>
  <c r="E45" i="3"/>
  <c r="J18" i="3"/>
  <c r="E18" i="3"/>
  <c r="F75" i="3" s="1"/>
  <c r="J17" i="3"/>
  <c r="J12" i="3"/>
  <c r="J49" i="3" s="1"/>
  <c r="E7" i="3"/>
  <c r="AY52" i="1"/>
  <c r="AX52" i="1"/>
  <c r="BI646" i="2"/>
  <c r="BH646" i="2"/>
  <c r="BG646" i="2"/>
  <c r="BF646" i="2"/>
  <c r="BE646" i="2"/>
  <c r="T646" i="2"/>
  <c r="R646" i="2"/>
  <c r="P646" i="2"/>
  <c r="BK646" i="2"/>
  <c r="J646" i="2"/>
  <c r="BI644" i="2"/>
  <c r="BH644" i="2"/>
  <c r="BG644" i="2"/>
  <c r="BF644" i="2"/>
  <c r="BE644" i="2"/>
  <c r="T644" i="2"/>
  <c r="R644" i="2"/>
  <c r="P644" i="2"/>
  <c r="BK644" i="2"/>
  <c r="J644" i="2"/>
  <c r="BI642" i="2"/>
  <c r="BH642" i="2"/>
  <c r="BG642" i="2"/>
  <c r="BF642" i="2"/>
  <c r="BE642" i="2"/>
  <c r="T642" i="2"/>
  <c r="T641" i="2" s="1"/>
  <c r="R642" i="2"/>
  <c r="R641" i="2" s="1"/>
  <c r="P642" i="2"/>
  <c r="P641" i="2" s="1"/>
  <c r="BK642" i="2"/>
  <c r="BK641" i="2" s="1"/>
  <c r="J641" i="2" s="1"/>
  <c r="J79" i="2" s="1"/>
  <c r="J642" i="2"/>
  <c r="BI639" i="2"/>
  <c r="BH639" i="2"/>
  <c r="BG639" i="2"/>
  <c r="BF639" i="2"/>
  <c r="T639" i="2"/>
  <c r="R639" i="2"/>
  <c r="P639" i="2"/>
  <c r="BK639" i="2"/>
  <c r="J639" i="2"/>
  <c r="BE639" i="2" s="1"/>
  <c r="BI636" i="2"/>
  <c r="BH636" i="2"/>
  <c r="BG636" i="2"/>
  <c r="BF636" i="2"/>
  <c r="T636" i="2"/>
  <c r="R636" i="2"/>
  <c r="P636" i="2"/>
  <c r="BK636" i="2"/>
  <c r="J636" i="2"/>
  <c r="BE636" i="2" s="1"/>
  <c r="BI633" i="2"/>
  <c r="BH633" i="2"/>
  <c r="BG633" i="2"/>
  <c r="BF633" i="2"/>
  <c r="T633" i="2"/>
  <c r="R633" i="2"/>
  <c r="P633" i="2"/>
  <c r="BK633" i="2"/>
  <c r="J633" i="2"/>
  <c r="BE633" i="2" s="1"/>
  <c r="BI630" i="2"/>
  <c r="BH630" i="2"/>
  <c r="BG630" i="2"/>
  <c r="BF630" i="2"/>
  <c r="T630" i="2"/>
  <c r="R630" i="2"/>
  <c r="P630" i="2"/>
  <c r="BK630" i="2"/>
  <c r="J630" i="2"/>
  <c r="BE630" i="2" s="1"/>
  <c r="BI628" i="2"/>
  <c r="BH628" i="2"/>
  <c r="BG628" i="2"/>
  <c r="BF628" i="2"/>
  <c r="T628" i="2"/>
  <c r="R628" i="2"/>
  <c r="P628" i="2"/>
  <c r="BK628" i="2"/>
  <c r="J628" i="2"/>
  <c r="BE628" i="2" s="1"/>
  <c r="BI622" i="2"/>
  <c r="BH622" i="2"/>
  <c r="BG622" i="2"/>
  <c r="BF622" i="2"/>
  <c r="T622" i="2"/>
  <c r="R622" i="2"/>
  <c r="P622" i="2"/>
  <c r="BK622" i="2"/>
  <c r="J622" i="2"/>
  <c r="BE622" i="2" s="1"/>
  <c r="BI620" i="2"/>
  <c r="BH620" i="2"/>
  <c r="BG620" i="2"/>
  <c r="BF620" i="2"/>
  <c r="BE620" i="2"/>
  <c r="T620" i="2"/>
  <c r="R620" i="2"/>
  <c r="P620" i="2"/>
  <c r="BK620" i="2"/>
  <c r="J620" i="2"/>
  <c r="BI617" i="2"/>
  <c r="BH617" i="2"/>
  <c r="BG617" i="2"/>
  <c r="BF617" i="2"/>
  <c r="T617" i="2"/>
  <c r="R617" i="2"/>
  <c r="P617" i="2"/>
  <c r="BK617" i="2"/>
  <c r="J617" i="2"/>
  <c r="BE617" i="2" s="1"/>
  <c r="BI614" i="2"/>
  <c r="BH614" i="2"/>
  <c r="BG614" i="2"/>
  <c r="BF614" i="2"/>
  <c r="BE614" i="2"/>
  <c r="T614" i="2"/>
  <c r="R614" i="2"/>
  <c r="P614" i="2"/>
  <c r="BK614" i="2"/>
  <c r="J614" i="2"/>
  <c r="BI612" i="2"/>
  <c r="BH612" i="2"/>
  <c r="BG612" i="2"/>
  <c r="BF612" i="2"/>
  <c r="T612" i="2"/>
  <c r="R612" i="2"/>
  <c r="P612" i="2"/>
  <c r="BK612" i="2"/>
  <c r="J612" i="2"/>
  <c r="BE612" i="2" s="1"/>
  <c r="BI609" i="2"/>
  <c r="BH609" i="2"/>
  <c r="BG609" i="2"/>
  <c r="BF609" i="2"/>
  <c r="BE609" i="2"/>
  <c r="T609" i="2"/>
  <c r="R609" i="2"/>
  <c r="P609" i="2"/>
  <c r="BK609" i="2"/>
  <c r="J609" i="2"/>
  <c r="BI607" i="2"/>
  <c r="BH607" i="2"/>
  <c r="BG607" i="2"/>
  <c r="BF607" i="2"/>
  <c r="T607" i="2"/>
  <c r="R607" i="2"/>
  <c r="P607" i="2"/>
  <c r="BK607" i="2"/>
  <c r="J607" i="2"/>
  <c r="BE607" i="2" s="1"/>
  <c r="BI605" i="2"/>
  <c r="BH605" i="2"/>
  <c r="BG605" i="2"/>
  <c r="BF605" i="2"/>
  <c r="BE605" i="2"/>
  <c r="T605" i="2"/>
  <c r="R605" i="2"/>
  <c r="P605" i="2"/>
  <c r="BK605" i="2"/>
  <c r="BK604" i="2" s="1"/>
  <c r="J604" i="2" s="1"/>
  <c r="J78" i="2" s="1"/>
  <c r="J605" i="2"/>
  <c r="BI603" i="2"/>
  <c r="BH603" i="2"/>
  <c r="BG603" i="2"/>
  <c r="BF603" i="2"/>
  <c r="T603" i="2"/>
  <c r="R603" i="2"/>
  <c r="P603" i="2"/>
  <c r="BK603" i="2"/>
  <c r="J603" i="2"/>
  <c r="BE603" i="2" s="1"/>
  <c r="BI601" i="2"/>
  <c r="BH601" i="2"/>
  <c r="BG601" i="2"/>
  <c r="BF601" i="2"/>
  <c r="T601" i="2"/>
  <c r="R601" i="2"/>
  <c r="P601" i="2"/>
  <c r="BK601" i="2"/>
  <c r="J601" i="2"/>
  <c r="BE601" i="2" s="1"/>
  <c r="BI596" i="2"/>
  <c r="BH596" i="2"/>
  <c r="BG596" i="2"/>
  <c r="BF596" i="2"/>
  <c r="T596" i="2"/>
  <c r="R596" i="2"/>
  <c r="P596" i="2"/>
  <c r="BK596" i="2"/>
  <c r="J596" i="2"/>
  <c r="BE596" i="2" s="1"/>
  <c r="BI593" i="2"/>
  <c r="BH593" i="2"/>
  <c r="BG593" i="2"/>
  <c r="BF593" i="2"/>
  <c r="T593" i="2"/>
  <c r="R593" i="2"/>
  <c r="P593" i="2"/>
  <c r="BK593" i="2"/>
  <c r="J593" i="2"/>
  <c r="BE593" i="2" s="1"/>
  <c r="BI590" i="2"/>
  <c r="BH590" i="2"/>
  <c r="BG590" i="2"/>
  <c r="BF590" i="2"/>
  <c r="T590" i="2"/>
  <c r="R590" i="2"/>
  <c r="P590" i="2"/>
  <c r="BK590" i="2"/>
  <c r="J590" i="2"/>
  <c r="BE590" i="2" s="1"/>
  <c r="BI588" i="2"/>
  <c r="BH588" i="2"/>
  <c r="BG588" i="2"/>
  <c r="BF588" i="2"/>
  <c r="BE588" i="2"/>
  <c r="T588" i="2"/>
  <c r="R588" i="2"/>
  <c r="P588" i="2"/>
  <c r="BK588" i="2"/>
  <c r="J588" i="2"/>
  <c r="BI586" i="2"/>
  <c r="BH586" i="2"/>
  <c r="BG586" i="2"/>
  <c r="BF586" i="2"/>
  <c r="T586" i="2"/>
  <c r="R586" i="2"/>
  <c r="P586" i="2"/>
  <c r="BK586" i="2"/>
  <c r="J586" i="2"/>
  <c r="BE586" i="2" s="1"/>
  <c r="BI581" i="2"/>
  <c r="BH581" i="2"/>
  <c r="BG581" i="2"/>
  <c r="BF581" i="2"/>
  <c r="BE581" i="2"/>
  <c r="T581" i="2"/>
  <c r="R581" i="2"/>
  <c r="R580" i="2" s="1"/>
  <c r="P581" i="2"/>
  <c r="P580" i="2" s="1"/>
  <c r="BK581" i="2"/>
  <c r="J581" i="2"/>
  <c r="BI579" i="2"/>
  <c r="BH579" i="2"/>
  <c r="BG579" i="2"/>
  <c r="BF579" i="2"/>
  <c r="BE579" i="2"/>
  <c r="T579" i="2"/>
  <c r="R579" i="2"/>
  <c r="P579" i="2"/>
  <c r="BK579" i="2"/>
  <c r="J579" i="2"/>
  <c r="BI578" i="2"/>
  <c r="BH578" i="2"/>
  <c r="BG578" i="2"/>
  <c r="BF578" i="2"/>
  <c r="T578" i="2"/>
  <c r="R578" i="2"/>
  <c r="P578" i="2"/>
  <c r="BK578" i="2"/>
  <c r="J578" i="2"/>
  <c r="BE578" i="2" s="1"/>
  <c r="BI575" i="2"/>
  <c r="BH575" i="2"/>
  <c r="BG575" i="2"/>
  <c r="BF575" i="2"/>
  <c r="BE575" i="2"/>
  <c r="T575" i="2"/>
  <c r="R575" i="2"/>
  <c r="P575" i="2"/>
  <c r="P574" i="2" s="1"/>
  <c r="BK575" i="2"/>
  <c r="J575" i="2"/>
  <c r="BI573" i="2"/>
  <c r="BH573" i="2"/>
  <c r="BG573" i="2"/>
  <c r="BF573" i="2"/>
  <c r="T573" i="2"/>
  <c r="R573" i="2"/>
  <c r="P573" i="2"/>
  <c r="BK573" i="2"/>
  <c r="J573" i="2"/>
  <c r="BE573" i="2" s="1"/>
  <c r="BI571" i="2"/>
  <c r="BH571" i="2"/>
  <c r="BG571" i="2"/>
  <c r="BF571" i="2"/>
  <c r="BE571" i="2"/>
  <c r="T571" i="2"/>
  <c r="R571" i="2"/>
  <c r="P571" i="2"/>
  <c r="BK571" i="2"/>
  <c r="J571" i="2"/>
  <c r="BI569" i="2"/>
  <c r="BH569" i="2"/>
  <c r="BG569" i="2"/>
  <c r="BF569" i="2"/>
  <c r="T569" i="2"/>
  <c r="R569" i="2"/>
  <c r="P569" i="2"/>
  <c r="BK569" i="2"/>
  <c r="J569" i="2"/>
  <c r="BE569" i="2" s="1"/>
  <c r="BI567" i="2"/>
  <c r="BH567" i="2"/>
  <c r="BG567" i="2"/>
  <c r="BF567" i="2"/>
  <c r="BE567" i="2"/>
  <c r="T567" i="2"/>
  <c r="R567" i="2"/>
  <c r="P567" i="2"/>
  <c r="BK567" i="2"/>
  <c r="J567" i="2"/>
  <c r="BI565" i="2"/>
  <c r="BH565" i="2"/>
  <c r="BG565" i="2"/>
  <c r="BF565" i="2"/>
  <c r="T565" i="2"/>
  <c r="R565" i="2"/>
  <c r="P565" i="2"/>
  <c r="BK565" i="2"/>
  <c r="J565" i="2"/>
  <c r="BE565" i="2" s="1"/>
  <c r="BI560" i="2"/>
  <c r="BH560" i="2"/>
  <c r="BG560" i="2"/>
  <c r="BF560" i="2"/>
  <c r="BE560" i="2"/>
  <c r="T560" i="2"/>
  <c r="R560" i="2"/>
  <c r="R559" i="2" s="1"/>
  <c r="P560" i="2"/>
  <c r="BK560" i="2"/>
  <c r="J560" i="2"/>
  <c r="BI558" i="2"/>
  <c r="BH558" i="2"/>
  <c r="BG558" i="2"/>
  <c r="BF558" i="2"/>
  <c r="BE558" i="2"/>
  <c r="T558" i="2"/>
  <c r="R558" i="2"/>
  <c r="P558" i="2"/>
  <c r="BK558" i="2"/>
  <c r="J558" i="2"/>
  <c r="BI555" i="2"/>
  <c r="BH555" i="2"/>
  <c r="BG555" i="2"/>
  <c r="BF555" i="2"/>
  <c r="T555" i="2"/>
  <c r="R555" i="2"/>
  <c r="P555" i="2"/>
  <c r="BK555" i="2"/>
  <c r="J555" i="2"/>
  <c r="BE555" i="2" s="1"/>
  <c r="BI552" i="2"/>
  <c r="BH552" i="2"/>
  <c r="BG552" i="2"/>
  <c r="BF552" i="2"/>
  <c r="BE552" i="2"/>
  <c r="T552" i="2"/>
  <c r="R552" i="2"/>
  <c r="P552" i="2"/>
  <c r="BK552" i="2"/>
  <c r="J552" i="2"/>
  <c r="BI549" i="2"/>
  <c r="BH549" i="2"/>
  <c r="BG549" i="2"/>
  <c r="BF549" i="2"/>
  <c r="T549" i="2"/>
  <c r="R549" i="2"/>
  <c r="P549" i="2"/>
  <c r="BK549" i="2"/>
  <c r="J549" i="2"/>
  <c r="BE549" i="2" s="1"/>
  <c r="BI546" i="2"/>
  <c r="BH546" i="2"/>
  <c r="BG546" i="2"/>
  <c r="BF546" i="2"/>
  <c r="BE546" i="2"/>
  <c r="T546" i="2"/>
  <c r="R546" i="2"/>
  <c r="P546" i="2"/>
  <c r="BK546" i="2"/>
  <c r="J546" i="2"/>
  <c r="BI543" i="2"/>
  <c r="BH543" i="2"/>
  <c r="BG543" i="2"/>
  <c r="BF543" i="2"/>
  <c r="T543" i="2"/>
  <c r="R543" i="2"/>
  <c r="P543" i="2"/>
  <c r="BK543" i="2"/>
  <c r="J543" i="2"/>
  <c r="BE543" i="2" s="1"/>
  <c r="BI540" i="2"/>
  <c r="BH540" i="2"/>
  <c r="BG540" i="2"/>
  <c r="BF540" i="2"/>
  <c r="BE540" i="2"/>
  <c r="T540" i="2"/>
  <c r="R540" i="2"/>
  <c r="P540" i="2"/>
  <c r="BK540" i="2"/>
  <c r="J540" i="2"/>
  <c r="BI537" i="2"/>
  <c r="BH537" i="2"/>
  <c r="BG537" i="2"/>
  <c r="BF537" i="2"/>
  <c r="T537" i="2"/>
  <c r="R537" i="2"/>
  <c r="P537" i="2"/>
  <c r="BK537" i="2"/>
  <c r="J537" i="2"/>
  <c r="BE537" i="2" s="1"/>
  <c r="BI534" i="2"/>
  <c r="BH534" i="2"/>
  <c r="BG534" i="2"/>
  <c r="BF534" i="2"/>
  <c r="BE534" i="2"/>
  <c r="T534" i="2"/>
  <c r="R534" i="2"/>
  <c r="P534" i="2"/>
  <c r="BK534" i="2"/>
  <c r="J534" i="2"/>
  <c r="BI529" i="2"/>
  <c r="BH529" i="2"/>
  <c r="BG529" i="2"/>
  <c r="BF529" i="2"/>
  <c r="T529" i="2"/>
  <c r="T528" i="2" s="1"/>
  <c r="R529" i="2"/>
  <c r="P529" i="2"/>
  <c r="BK529" i="2"/>
  <c r="J529" i="2"/>
  <c r="BE529" i="2" s="1"/>
  <c r="BI527" i="2"/>
  <c r="BH527" i="2"/>
  <c r="BG527" i="2"/>
  <c r="BF527" i="2"/>
  <c r="T527" i="2"/>
  <c r="R527" i="2"/>
  <c r="P527" i="2"/>
  <c r="BK527" i="2"/>
  <c r="J527" i="2"/>
  <c r="BE527" i="2" s="1"/>
  <c r="BI525" i="2"/>
  <c r="BH525" i="2"/>
  <c r="BG525" i="2"/>
  <c r="BF525" i="2"/>
  <c r="T525" i="2"/>
  <c r="R525" i="2"/>
  <c r="P525" i="2"/>
  <c r="BK525" i="2"/>
  <c r="J525" i="2"/>
  <c r="BE525" i="2" s="1"/>
  <c r="BI522" i="2"/>
  <c r="BH522" i="2"/>
  <c r="BG522" i="2"/>
  <c r="BF522" i="2"/>
  <c r="T522" i="2"/>
  <c r="R522" i="2"/>
  <c r="P522" i="2"/>
  <c r="BK522" i="2"/>
  <c r="J522" i="2"/>
  <c r="BE522" i="2" s="1"/>
  <c r="BI519" i="2"/>
  <c r="BH519" i="2"/>
  <c r="BG519" i="2"/>
  <c r="BF519" i="2"/>
  <c r="T519" i="2"/>
  <c r="R519" i="2"/>
  <c r="P519" i="2"/>
  <c r="BK519" i="2"/>
  <c r="J519" i="2"/>
  <c r="BE519" i="2" s="1"/>
  <c r="BI516" i="2"/>
  <c r="BH516" i="2"/>
  <c r="BG516" i="2"/>
  <c r="BF516" i="2"/>
  <c r="BE516" i="2"/>
  <c r="T516" i="2"/>
  <c r="R516" i="2"/>
  <c r="P516" i="2"/>
  <c r="BK516" i="2"/>
  <c r="J516" i="2"/>
  <c r="BI513" i="2"/>
  <c r="BH513" i="2"/>
  <c r="BG513" i="2"/>
  <c r="BF513" i="2"/>
  <c r="T513" i="2"/>
  <c r="R513" i="2"/>
  <c r="P513" i="2"/>
  <c r="BK513" i="2"/>
  <c r="J513" i="2"/>
  <c r="BE513" i="2" s="1"/>
  <c r="BI510" i="2"/>
  <c r="BH510" i="2"/>
  <c r="BG510" i="2"/>
  <c r="BF510" i="2"/>
  <c r="BE510" i="2"/>
  <c r="T510" i="2"/>
  <c r="R510" i="2"/>
  <c r="P510" i="2"/>
  <c r="BK510" i="2"/>
  <c r="J510" i="2"/>
  <c r="BI507" i="2"/>
  <c r="BH507" i="2"/>
  <c r="BG507" i="2"/>
  <c r="BF507" i="2"/>
  <c r="T507" i="2"/>
  <c r="R507" i="2"/>
  <c r="P507" i="2"/>
  <c r="BK507" i="2"/>
  <c r="J507" i="2"/>
  <c r="BE507" i="2" s="1"/>
  <c r="BI504" i="2"/>
  <c r="BH504" i="2"/>
  <c r="BG504" i="2"/>
  <c r="BF504" i="2"/>
  <c r="BE504" i="2"/>
  <c r="T504" i="2"/>
  <c r="R504" i="2"/>
  <c r="P504" i="2"/>
  <c r="BK504" i="2"/>
  <c r="J504" i="2"/>
  <c r="BI502" i="2"/>
  <c r="BH502" i="2"/>
  <c r="BG502" i="2"/>
  <c r="BF502" i="2"/>
  <c r="T502" i="2"/>
  <c r="R502" i="2"/>
  <c r="P502" i="2"/>
  <c r="BK502" i="2"/>
  <c r="J502" i="2"/>
  <c r="BE502" i="2" s="1"/>
  <c r="BI499" i="2"/>
  <c r="BH499" i="2"/>
  <c r="BG499" i="2"/>
  <c r="BF499" i="2"/>
  <c r="BE499" i="2"/>
  <c r="T499" i="2"/>
  <c r="R499" i="2"/>
  <c r="P499" i="2"/>
  <c r="BK499" i="2"/>
  <c r="J499" i="2"/>
  <c r="BI496" i="2"/>
  <c r="BH496" i="2"/>
  <c r="BG496" i="2"/>
  <c r="BF496" i="2"/>
  <c r="T496" i="2"/>
  <c r="R496" i="2"/>
  <c r="P496" i="2"/>
  <c r="BK496" i="2"/>
  <c r="J496" i="2"/>
  <c r="BE496" i="2" s="1"/>
  <c r="BI493" i="2"/>
  <c r="BH493" i="2"/>
  <c r="BG493" i="2"/>
  <c r="BF493" i="2"/>
  <c r="BE493" i="2"/>
  <c r="T493" i="2"/>
  <c r="R493" i="2"/>
  <c r="R492" i="2" s="1"/>
  <c r="P493" i="2"/>
  <c r="BK493" i="2"/>
  <c r="J493" i="2"/>
  <c r="BI491" i="2"/>
  <c r="BH491" i="2"/>
  <c r="BG491" i="2"/>
  <c r="BF491" i="2"/>
  <c r="BE491" i="2"/>
  <c r="T491" i="2"/>
  <c r="R491" i="2"/>
  <c r="P491" i="2"/>
  <c r="BK491" i="2"/>
  <c r="J491" i="2"/>
  <c r="BI488" i="2"/>
  <c r="BH488" i="2"/>
  <c r="BG488" i="2"/>
  <c r="BF488" i="2"/>
  <c r="T488" i="2"/>
  <c r="R488" i="2"/>
  <c r="P488" i="2"/>
  <c r="BK488" i="2"/>
  <c r="J488" i="2"/>
  <c r="BE488" i="2" s="1"/>
  <c r="BI485" i="2"/>
  <c r="BH485" i="2"/>
  <c r="BG485" i="2"/>
  <c r="BF485" i="2"/>
  <c r="BE485" i="2"/>
  <c r="T485" i="2"/>
  <c r="R485" i="2"/>
  <c r="P485" i="2"/>
  <c r="BK485" i="2"/>
  <c r="J485" i="2"/>
  <c r="BI480" i="2"/>
  <c r="BH480" i="2"/>
  <c r="BG480" i="2"/>
  <c r="BF480" i="2"/>
  <c r="T480" i="2"/>
  <c r="R480" i="2"/>
  <c r="P480" i="2"/>
  <c r="BK480" i="2"/>
  <c r="J480" i="2"/>
  <c r="BE480" i="2" s="1"/>
  <c r="BI477" i="2"/>
  <c r="BH477" i="2"/>
  <c r="BG477" i="2"/>
  <c r="BF477" i="2"/>
  <c r="BE477" i="2"/>
  <c r="T477" i="2"/>
  <c r="R477" i="2"/>
  <c r="P477" i="2"/>
  <c r="BK477" i="2"/>
  <c r="J477" i="2"/>
  <c r="BI474" i="2"/>
  <c r="BH474" i="2"/>
  <c r="BG474" i="2"/>
  <c r="BF474" i="2"/>
  <c r="T474" i="2"/>
  <c r="T473" i="2" s="1"/>
  <c r="R474" i="2"/>
  <c r="R473" i="2" s="1"/>
  <c r="P474" i="2"/>
  <c r="BK474" i="2"/>
  <c r="J474" i="2"/>
  <c r="BE474" i="2" s="1"/>
  <c r="BI472" i="2"/>
  <c r="BH472" i="2"/>
  <c r="BG472" i="2"/>
  <c r="BF472" i="2"/>
  <c r="BE472" i="2"/>
  <c r="T472" i="2"/>
  <c r="R472" i="2"/>
  <c r="P472" i="2"/>
  <c r="BK472" i="2"/>
  <c r="J472" i="2"/>
  <c r="BI470" i="2"/>
  <c r="BH470" i="2"/>
  <c r="BG470" i="2"/>
  <c r="BF470" i="2"/>
  <c r="T470" i="2"/>
  <c r="R470" i="2"/>
  <c r="P470" i="2"/>
  <c r="BK470" i="2"/>
  <c r="J470" i="2"/>
  <c r="BE470" i="2" s="1"/>
  <c r="BI468" i="2"/>
  <c r="BH468" i="2"/>
  <c r="BG468" i="2"/>
  <c r="BF468" i="2"/>
  <c r="BE468" i="2"/>
  <c r="T468" i="2"/>
  <c r="R468" i="2"/>
  <c r="P468" i="2"/>
  <c r="BK468" i="2"/>
  <c r="J468" i="2"/>
  <c r="BI465" i="2"/>
  <c r="BH465" i="2"/>
  <c r="BG465" i="2"/>
  <c r="BF465" i="2"/>
  <c r="T465" i="2"/>
  <c r="R465" i="2"/>
  <c r="P465" i="2"/>
  <c r="BK465" i="2"/>
  <c r="J465" i="2"/>
  <c r="BE465" i="2" s="1"/>
  <c r="BI463" i="2"/>
  <c r="BH463" i="2"/>
  <c r="BG463" i="2"/>
  <c r="BF463" i="2"/>
  <c r="BE463" i="2"/>
  <c r="T463" i="2"/>
  <c r="R463" i="2"/>
  <c r="P463" i="2"/>
  <c r="BK463" i="2"/>
  <c r="J463" i="2"/>
  <c r="BI461" i="2"/>
  <c r="BH461" i="2"/>
  <c r="BG461" i="2"/>
  <c r="BF461" i="2"/>
  <c r="T461" i="2"/>
  <c r="R461" i="2"/>
  <c r="P461" i="2"/>
  <c r="BK461" i="2"/>
  <c r="J461" i="2"/>
  <c r="BE461" i="2" s="1"/>
  <c r="BI456" i="2"/>
  <c r="BH456" i="2"/>
  <c r="BG456" i="2"/>
  <c r="BF456" i="2"/>
  <c r="BE456" i="2"/>
  <c r="T456" i="2"/>
  <c r="R456" i="2"/>
  <c r="R455" i="2" s="1"/>
  <c r="P456" i="2"/>
  <c r="BK456" i="2"/>
  <c r="J456" i="2"/>
  <c r="BI454" i="2"/>
  <c r="BH454" i="2"/>
  <c r="BG454" i="2"/>
  <c r="BF454" i="2"/>
  <c r="BE454" i="2"/>
  <c r="T454" i="2"/>
  <c r="R454" i="2"/>
  <c r="P454" i="2"/>
  <c r="BK454" i="2"/>
  <c r="J454" i="2"/>
  <c r="BI451" i="2"/>
  <c r="BH451" i="2"/>
  <c r="BG451" i="2"/>
  <c r="BF451" i="2"/>
  <c r="T451" i="2"/>
  <c r="R451" i="2"/>
  <c r="P451" i="2"/>
  <c r="BK451" i="2"/>
  <c r="J451" i="2"/>
  <c r="BE451" i="2" s="1"/>
  <c r="BI448" i="2"/>
  <c r="BH448" i="2"/>
  <c r="BG448" i="2"/>
  <c r="BF448" i="2"/>
  <c r="BE448" i="2"/>
  <c r="T448" i="2"/>
  <c r="R448" i="2"/>
  <c r="P448" i="2"/>
  <c r="BK448" i="2"/>
  <c r="J448" i="2"/>
  <c r="BI445" i="2"/>
  <c r="BH445" i="2"/>
  <c r="BG445" i="2"/>
  <c r="BF445" i="2"/>
  <c r="T445" i="2"/>
  <c r="R445" i="2"/>
  <c r="P445" i="2"/>
  <c r="BK445" i="2"/>
  <c r="J445" i="2"/>
  <c r="BE445" i="2" s="1"/>
  <c r="BI442" i="2"/>
  <c r="BH442" i="2"/>
  <c r="BG442" i="2"/>
  <c r="BF442" i="2"/>
  <c r="BE442" i="2"/>
  <c r="T442" i="2"/>
  <c r="R442" i="2"/>
  <c r="P442" i="2"/>
  <c r="BK442" i="2"/>
  <c r="J442" i="2"/>
  <c r="BI440" i="2"/>
  <c r="BH440" i="2"/>
  <c r="BG440" i="2"/>
  <c r="BF440" i="2"/>
  <c r="T440" i="2"/>
  <c r="R440" i="2"/>
  <c r="P440" i="2"/>
  <c r="BK440" i="2"/>
  <c r="J440" i="2"/>
  <c r="BE440" i="2" s="1"/>
  <c r="BI437" i="2"/>
  <c r="BH437" i="2"/>
  <c r="BG437" i="2"/>
  <c r="BF437" i="2"/>
  <c r="BE437" i="2"/>
  <c r="T437" i="2"/>
  <c r="R437" i="2"/>
  <c r="P437" i="2"/>
  <c r="P436" i="2" s="1"/>
  <c r="BK437" i="2"/>
  <c r="J437" i="2"/>
  <c r="BI435" i="2"/>
  <c r="BH435" i="2"/>
  <c r="BG435" i="2"/>
  <c r="BF435" i="2"/>
  <c r="T435" i="2"/>
  <c r="R435" i="2"/>
  <c r="P435" i="2"/>
  <c r="BK435" i="2"/>
  <c r="J435" i="2"/>
  <c r="BE435" i="2" s="1"/>
  <c r="BI431" i="2"/>
  <c r="BH431" i="2"/>
  <c r="BG431" i="2"/>
  <c r="BF431" i="2"/>
  <c r="BE431" i="2"/>
  <c r="T431" i="2"/>
  <c r="R431" i="2"/>
  <c r="P431" i="2"/>
  <c r="BK431" i="2"/>
  <c r="J431" i="2"/>
  <c r="BI429" i="2"/>
  <c r="BH429" i="2"/>
  <c r="BG429" i="2"/>
  <c r="BF429" i="2"/>
  <c r="T429" i="2"/>
  <c r="R429" i="2"/>
  <c r="P429" i="2"/>
  <c r="BK429" i="2"/>
  <c r="J429" i="2"/>
  <c r="BE429" i="2" s="1"/>
  <c r="BI427" i="2"/>
  <c r="BH427" i="2"/>
  <c r="BG427" i="2"/>
  <c r="BF427" i="2"/>
  <c r="BE427" i="2"/>
  <c r="T427" i="2"/>
  <c r="R427" i="2"/>
  <c r="P427" i="2"/>
  <c r="BK427" i="2"/>
  <c r="J427" i="2"/>
  <c r="BI425" i="2"/>
  <c r="BH425" i="2"/>
  <c r="BG425" i="2"/>
  <c r="BF425" i="2"/>
  <c r="T425" i="2"/>
  <c r="R425" i="2"/>
  <c r="P425" i="2"/>
  <c r="BK425" i="2"/>
  <c r="J425" i="2"/>
  <c r="BE425" i="2" s="1"/>
  <c r="BI423" i="2"/>
  <c r="BH423" i="2"/>
  <c r="BG423" i="2"/>
  <c r="BF423" i="2"/>
  <c r="BE423" i="2"/>
  <c r="T423" i="2"/>
  <c r="R423" i="2"/>
  <c r="P423" i="2"/>
  <c r="BK423" i="2"/>
  <c r="J423" i="2"/>
  <c r="BI421" i="2"/>
  <c r="BH421" i="2"/>
  <c r="BG421" i="2"/>
  <c r="BF421" i="2"/>
  <c r="T421" i="2"/>
  <c r="R421" i="2"/>
  <c r="P421" i="2"/>
  <c r="BK421" i="2"/>
  <c r="BK420" i="2" s="1"/>
  <c r="J420" i="2" s="1"/>
  <c r="J69" i="2" s="1"/>
  <c r="J421" i="2"/>
  <c r="BE421" i="2" s="1"/>
  <c r="BI419" i="2"/>
  <c r="BH419" i="2"/>
  <c r="BG419" i="2"/>
  <c r="BF419" i="2"/>
  <c r="T419" i="2"/>
  <c r="R419" i="2"/>
  <c r="P419" i="2"/>
  <c r="BK419" i="2"/>
  <c r="J419" i="2"/>
  <c r="BE419" i="2" s="1"/>
  <c r="BI416" i="2"/>
  <c r="BH416" i="2"/>
  <c r="BG416" i="2"/>
  <c r="BF416" i="2"/>
  <c r="BE416" i="2"/>
  <c r="T416" i="2"/>
  <c r="R416" i="2"/>
  <c r="P416" i="2"/>
  <c r="BK416" i="2"/>
  <c r="J416" i="2"/>
  <c r="BI414" i="2"/>
  <c r="BH414" i="2"/>
  <c r="BG414" i="2"/>
  <c r="BF414" i="2"/>
  <c r="T414" i="2"/>
  <c r="R414" i="2"/>
  <c r="P414" i="2"/>
  <c r="BK414" i="2"/>
  <c r="J414" i="2"/>
  <c r="BE414" i="2" s="1"/>
  <c r="BI412" i="2"/>
  <c r="BH412" i="2"/>
  <c r="BG412" i="2"/>
  <c r="BF412" i="2"/>
  <c r="BE412" i="2"/>
  <c r="T412" i="2"/>
  <c r="R412" i="2"/>
  <c r="P412" i="2"/>
  <c r="BK412" i="2"/>
  <c r="J412" i="2"/>
  <c r="BI409" i="2"/>
  <c r="BH409" i="2"/>
  <c r="BG409" i="2"/>
  <c r="BF409" i="2"/>
  <c r="T409" i="2"/>
  <c r="R409" i="2"/>
  <c r="P409" i="2"/>
  <c r="BK409" i="2"/>
  <c r="J409" i="2"/>
  <c r="BE409" i="2" s="1"/>
  <c r="BI406" i="2"/>
  <c r="BH406" i="2"/>
  <c r="BG406" i="2"/>
  <c r="BF406" i="2"/>
  <c r="BE406" i="2"/>
  <c r="T406" i="2"/>
  <c r="R406" i="2"/>
  <c r="P406" i="2"/>
  <c r="BK406" i="2"/>
  <c r="J406" i="2"/>
  <c r="BI403" i="2"/>
  <c r="BH403" i="2"/>
  <c r="BG403" i="2"/>
  <c r="BF403" i="2"/>
  <c r="T403" i="2"/>
  <c r="R403" i="2"/>
  <c r="P403" i="2"/>
  <c r="BK403" i="2"/>
  <c r="J403" i="2"/>
  <c r="BE403" i="2" s="1"/>
  <c r="BI400" i="2"/>
  <c r="BH400" i="2"/>
  <c r="BG400" i="2"/>
  <c r="BF400" i="2"/>
  <c r="BE400" i="2"/>
  <c r="T400" i="2"/>
  <c r="R400" i="2"/>
  <c r="P400" i="2"/>
  <c r="BK400" i="2"/>
  <c r="J400" i="2"/>
  <c r="BI397" i="2"/>
  <c r="BH397" i="2"/>
  <c r="BG397" i="2"/>
  <c r="BF397" i="2"/>
  <c r="T397" i="2"/>
  <c r="T396" i="2" s="1"/>
  <c r="R397" i="2"/>
  <c r="P397" i="2"/>
  <c r="BK397" i="2"/>
  <c r="J397" i="2"/>
  <c r="BE397" i="2" s="1"/>
  <c r="BI394" i="2"/>
  <c r="BH394" i="2"/>
  <c r="BG394" i="2"/>
  <c r="BF394" i="2"/>
  <c r="T394" i="2"/>
  <c r="T393" i="2" s="1"/>
  <c r="R394" i="2"/>
  <c r="R393" i="2" s="1"/>
  <c r="P394" i="2"/>
  <c r="P393" i="2" s="1"/>
  <c r="BK394" i="2"/>
  <c r="BK393" i="2" s="1"/>
  <c r="J393" i="2" s="1"/>
  <c r="J394" i="2"/>
  <c r="BE394" i="2" s="1"/>
  <c r="J66" i="2"/>
  <c r="BI389" i="2"/>
  <c r="BH389" i="2"/>
  <c r="BG389" i="2"/>
  <c r="BF389" i="2"/>
  <c r="T389" i="2"/>
  <c r="R389" i="2"/>
  <c r="P389" i="2"/>
  <c r="BK389" i="2"/>
  <c r="J389" i="2"/>
  <c r="BE389" i="2" s="1"/>
  <c r="BI387" i="2"/>
  <c r="BH387" i="2"/>
  <c r="BG387" i="2"/>
  <c r="BF387" i="2"/>
  <c r="T387" i="2"/>
  <c r="R387" i="2"/>
  <c r="P387" i="2"/>
  <c r="BK387" i="2"/>
  <c r="J387" i="2"/>
  <c r="BE387" i="2" s="1"/>
  <c r="BI385" i="2"/>
  <c r="BH385" i="2"/>
  <c r="BG385" i="2"/>
  <c r="BF385" i="2"/>
  <c r="T385" i="2"/>
  <c r="R385" i="2"/>
  <c r="P385" i="2"/>
  <c r="BK385" i="2"/>
  <c r="J385" i="2"/>
  <c r="BE385" i="2" s="1"/>
  <c r="BI383" i="2"/>
  <c r="BH383" i="2"/>
  <c r="BG383" i="2"/>
  <c r="BF383" i="2"/>
  <c r="T383" i="2"/>
  <c r="R383" i="2"/>
  <c r="P383" i="2"/>
  <c r="BK383" i="2"/>
  <c r="J383" i="2"/>
  <c r="BE383" i="2" s="1"/>
  <c r="BI379" i="2"/>
  <c r="BH379" i="2"/>
  <c r="BG379" i="2"/>
  <c r="BF379" i="2"/>
  <c r="BE379" i="2"/>
  <c r="T379" i="2"/>
  <c r="R379" i="2"/>
  <c r="R378" i="2" s="1"/>
  <c r="P379" i="2"/>
  <c r="BK379" i="2"/>
  <c r="J379" i="2"/>
  <c r="BI375" i="2"/>
  <c r="BH375" i="2"/>
  <c r="BG375" i="2"/>
  <c r="BF375" i="2"/>
  <c r="BE375" i="2"/>
  <c r="T375" i="2"/>
  <c r="R375" i="2"/>
  <c r="P375" i="2"/>
  <c r="BK375" i="2"/>
  <c r="J375" i="2"/>
  <c r="BI372" i="2"/>
  <c r="BH372" i="2"/>
  <c r="BG372" i="2"/>
  <c r="BF372" i="2"/>
  <c r="T372" i="2"/>
  <c r="R372" i="2"/>
  <c r="P372" i="2"/>
  <c r="BK372" i="2"/>
  <c r="J372" i="2"/>
  <c r="BE372" i="2" s="1"/>
  <c r="BI369" i="2"/>
  <c r="BH369" i="2"/>
  <c r="BG369" i="2"/>
  <c r="BF369" i="2"/>
  <c r="BE369" i="2"/>
  <c r="T369" i="2"/>
  <c r="R369" i="2"/>
  <c r="P369" i="2"/>
  <c r="BK369" i="2"/>
  <c r="J369" i="2"/>
  <c r="BI366" i="2"/>
  <c r="BH366" i="2"/>
  <c r="BG366" i="2"/>
  <c r="BF366" i="2"/>
  <c r="T366" i="2"/>
  <c r="R366" i="2"/>
  <c r="P366" i="2"/>
  <c r="BK366" i="2"/>
  <c r="J366" i="2"/>
  <c r="BE366" i="2" s="1"/>
  <c r="BI363" i="2"/>
  <c r="BH363" i="2"/>
  <c r="BG363" i="2"/>
  <c r="BF363" i="2"/>
  <c r="BE363" i="2"/>
  <c r="T363" i="2"/>
  <c r="R363" i="2"/>
  <c r="P363" i="2"/>
  <c r="BK363" i="2"/>
  <c r="J363" i="2"/>
  <c r="BI360" i="2"/>
  <c r="BH360" i="2"/>
  <c r="BG360" i="2"/>
  <c r="BF360" i="2"/>
  <c r="T360" i="2"/>
  <c r="R360" i="2"/>
  <c r="P360" i="2"/>
  <c r="BK360" i="2"/>
  <c r="J360" i="2"/>
  <c r="BE360" i="2" s="1"/>
  <c r="BI357" i="2"/>
  <c r="BH357" i="2"/>
  <c r="BG357" i="2"/>
  <c r="BF357" i="2"/>
  <c r="BE357" i="2"/>
  <c r="T357" i="2"/>
  <c r="R357" i="2"/>
  <c r="P357" i="2"/>
  <c r="BK357" i="2"/>
  <c r="J357" i="2"/>
  <c r="BI354" i="2"/>
  <c r="BH354" i="2"/>
  <c r="BG354" i="2"/>
  <c r="BF354" i="2"/>
  <c r="T354" i="2"/>
  <c r="R354" i="2"/>
  <c r="P354" i="2"/>
  <c r="BK354" i="2"/>
  <c r="J354" i="2"/>
  <c r="BE354" i="2" s="1"/>
  <c r="BI351" i="2"/>
  <c r="BH351" i="2"/>
  <c r="BG351" i="2"/>
  <c r="BF351" i="2"/>
  <c r="BE351" i="2"/>
  <c r="T351" i="2"/>
  <c r="R351" i="2"/>
  <c r="P351" i="2"/>
  <c r="BK351" i="2"/>
  <c r="J351" i="2"/>
  <c r="BI348" i="2"/>
  <c r="BH348" i="2"/>
  <c r="BG348" i="2"/>
  <c r="BF348" i="2"/>
  <c r="T348" i="2"/>
  <c r="R348" i="2"/>
  <c r="P348" i="2"/>
  <c r="BK348" i="2"/>
  <c r="J348" i="2"/>
  <c r="BE348" i="2" s="1"/>
  <c r="BI345" i="2"/>
  <c r="BH345" i="2"/>
  <c r="BG345" i="2"/>
  <c r="BF345" i="2"/>
  <c r="BE345" i="2"/>
  <c r="T345" i="2"/>
  <c r="R345" i="2"/>
  <c r="P345" i="2"/>
  <c r="BK345" i="2"/>
  <c r="J345" i="2"/>
  <c r="BI343" i="2"/>
  <c r="BH343" i="2"/>
  <c r="BG343" i="2"/>
  <c r="BF343" i="2"/>
  <c r="T343" i="2"/>
  <c r="R343" i="2"/>
  <c r="P343" i="2"/>
  <c r="BK343" i="2"/>
  <c r="J343" i="2"/>
  <c r="BE343" i="2" s="1"/>
  <c r="BI340" i="2"/>
  <c r="BH340" i="2"/>
  <c r="BG340" i="2"/>
  <c r="BF340" i="2"/>
  <c r="BE340" i="2"/>
  <c r="T340" i="2"/>
  <c r="R340" i="2"/>
  <c r="P340" i="2"/>
  <c r="BK340" i="2"/>
  <c r="J340" i="2"/>
  <c r="BI337" i="2"/>
  <c r="BH337" i="2"/>
  <c r="BG337" i="2"/>
  <c r="BF337" i="2"/>
  <c r="T337" i="2"/>
  <c r="R337" i="2"/>
  <c r="P337" i="2"/>
  <c r="BK337" i="2"/>
  <c r="J337" i="2"/>
  <c r="BE337" i="2" s="1"/>
  <c r="BI334" i="2"/>
  <c r="BH334" i="2"/>
  <c r="BG334" i="2"/>
  <c r="BF334" i="2"/>
  <c r="BE334" i="2"/>
  <c r="T334" i="2"/>
  <c r="R334" i="2"/>
  <c r="P334" i="2"/>
  <c r="BK334" i="2"/>
  <c r="J334" i="2"/>
  <c r="BI331" i="2"/>
  <c r="BH331" i="2"/>
  <c r="BG331" i="2"/>
  <c r="BF331" i="2"/>
  <c r="T331" i="2"/>
  <c r="R331" i="2"/>
  <c r="P331" i="2"/>
  <c r="BK331" i="2"/>
  <c r="J331" i="2"/>
  <c r="BE331" i="2" s="1"/>
  <c r="BI328" i="2"/>
  <c r="BH328" i="2"/>
  <c r="BG328" i="2"/>
  <c r="BF328" i="2"/>
  <c r="BE328" i="2"/>
  <c r="T328" i="2"/>
  <c r="R328" i="2"/>
  <c r="P328" i="2"/>
  <c r="BK328" i="2"/>
  <c r="J328" i="2"/>
  <c r="BI325" i="2"/>
  <c r="BH325" i="2"/>
  <c r="BG325" i="2"/>
  <c r="BF325" i="2"/>
  <c r="T325" i="2"/>
  <c r="R325" i="2"/>
  <c r="P325" i="2"/>
  <c r="BK325" i="2"/>
  <c r="J325" i="2"/>
  <c r="BE325" i="2" s="1"/>
  <c r="BI322" i="2"/>
  <c r="BH322" i="2"/>
  <c r="BG322" i="2"/>
  <c r="BF322" i="2"/>
  <c r="BE322" i="2"/>
  <c r="T322" i="2"/>
  <c r="R322" i="2"/>
  <c r="P322" i="2"/>
  <c r="BK322" i="2"/>
  <c r="J322" i="2"/>
  <c r="BI315" i="2"/>
  <c r="BH315" i="2"/>
  <c r="BG315" i="2"/>
  <c r="BF315" i="2"/>
  <c r="T315" i="2"/>
  <c r="R315" i="2"/>
  <c r="P315" i="2"/>
  <c r="BK315" i="2"/>
  <c r="J315" i="2"/>
  <c r="BE315" i="2" s="1"/>
  <c r="BI314" i="2"/>
  <c r="BH314" i="2"/>
  <c r="BG314" i="2"/>
  <c r="BF314" i="2"/>
  <c r="BE314" i="2"/>
  <c r="T314" i="2"/>
  <c r="R314" i="2"/>
  <c r="P314" i="2"/>
  <c r="BK314" i="2"/>
  <c r="J314" i="2"/>
  <c r="BI312" i="2"/>
  <c r="BH312" i="2"/>
  <c r="BG312" i="2"/>
  <c r="BF312" i="2"/>
  <c r="T312" i="2"/>
  <c r="R312" i="2"/>
  <c r="P312" i="2"/>
  <c r="BK312" i="2"/>
  <c r="J312" i="2"/>
  <c r="BE312" i="2" s="1"/>
  <c r="BI310" i="2"/>
  <c r="BH310" i="2"/>
  <c r="BG310" i="2"/>
  <c r="BF310" i="2"/>
  <c r="BE310" i="2"/>
  <c r="T310" i="2"/>
  <c r="R310" i="2"/>
  <c r="P310" i="2"/>
  <c r="BK310" i="2"/>
  <c r="J310" i="2"/>
  <c r="BI309" i="2"/>
  <c r="BH309" i="2"/>
  <c r="BG309" i="2"/>
  <c r="BF309" i="2"/>
  <c r="T309" i="2"/>
  <c r="R309" i="2"/>
  <c r="P309" i="2"/>
  <c r="BK309" i="2"/>
  <c r="J309" i="2"/>
  <c r="BE309" i="2" s="1"/>
  <c r="BI307" i="2"/>
  <c r="BH307" i="2"/>
  <c r="BG307" i="2"/>
  <c r="BF307" i="2"/>
  <c r="BE307" i="2"/>
  <c r="T307" i="2"/>
  <c r="R307" i="2"/>
  <c r="P307" i="2"/>
  <c r="BK307" i="2"/>
  <c r="J307" i="2"/>
  <c r="BI305" i="2"/>
  <c r="BH305" i="2"/>
  <c r="BG305" i="2"/>
  <c r="BF305" i="2"/>
  <c r="T305" i="2"/>
  <c r="R305" i="2"/>
  <c r="P305" i="2"/>
  <c r="BK305" i="2"/>
  <c r="J305" i="2"/>
  <c r="BE305" i="2" s="1"/>
  <c r="BI303" i="2"/>
  <c r="BH303" i="2"/>
  <c r="BG303" i="2"/>
  <c r="BF303" i="2"/>
  <c r="BE303" i="2"/>
  <c r="T303" i="2"/>
  <c r="R303" i="2"/>
  <c r="P303" i="2"/>
  <c r="BK303" i="2"/>
  <c r="J303" i="2"/>
  <c r="BI301" i="2"/>
  <c r="BH301" i="2"/>
  <c r="BG301" i="2"/>
  <c r="BF301" i="2"/>
  <c r="T301" i="2"/>
  <c r="R301" i="2"/>
  <c r="P301" i="2"/>
  <c r="BK301" i="2"/>
  <c r="J301" i="2"/>
  <c r="BE301" i="2" s="1"/>
  <c r="BI299" i="2"/>
  <c r="BH299" i="2"/>
  <c r="BG299" i="2"/>
  <c r="BF299" i="2"/>
  <c r="BE299" i="2"/>
  <c r="T299" i="2"/>
  <c r="R299" i="2"/>
  <c r="P299" i="2"/>
  <c r="BK299" i="2"/>
  <c r="J299" i="2"/>
  <c r="BI296" i="2"/>
  <c r="BH296" i="2"/>
  <c r="BG296" i="2"/>
  <c r="BF296" i="2"/>
  <c r="T296" i="2"/>
  <c r="R296" i="2"/>
  <c r="P296" i="2"/>
  <c r="BK296" i="2"/>
  <c r="J296" i="2"/>
  <c r="BE296" i="2" s="1"/>
  <c r="BI294" i="2"/>
  <c r="BH294" i="2"/>
  <c r="BG294" i="2"/>
  <c r="BF294" i="2"/>
  <c r="BE294" i="2"/>
  <c r="T294" i="2"/>
  <c r="R294" i="2"/>
  <c r="P294" i="2"/>
  <c r="P293" i="2" s="1"/>
  <c r="BK294" i="2"/>
  <c r="J294" i="2"/>
  <c r="BI290" i="2"/>
  <c r="BH290" i="2"/>
  <c r="BG290" i="2"/>
  <c r="BF290" i="2"/>
  <c r="T290" i="2"/>
  <c r="R290" i="2"/>
  <c r="P290" i="2"/>
  <c r="BK290" i="2"/>
  <c r="J290" i="2"/>
  <c r="BE290" i="2" s="1"/>
  <c r="BI287" i="2"/>
  <c r="BH287" i="2"/>
  <c r="BG287" i="2"/>
  <c r="BF287" i="2"/>
  <c r="T287" i="2"/>
  <c r="R287" i="2"/>
  <c r="P287" i="2"/>
  <c r="BK287" i="2"/>
  <c r="J287" i="2"/>
  <c r="BE287" i="2" s="1"/>
  <c r="BI284" i="2"/>
  <c r="BH284" i="2"/>
  <c r="BG284" i="2"/>
  <c r="BF284" i="2"/>
  <c r="T284" i="2"/>
  <c r="R284" i="2"/>
  <c r="P284" i="2"/>
  <c r="BK284" i="2"/>
  <c r="J284" i="2"/>
  <c r="BE284" i="2" s="1"/>
  <c r="BI278" i="2"/>
  <c r="BH278" i="2"/>
  <c r="BG278" i="2"/>
  <c r="BF278" i="2"/>
  <c r="T278" i="2"/>
  <c r="R278" i="2"/>
  <c r="P278" i="2"/>
  <c r="BK278" i="2"/>
  <c r="J278" i="2"/>
  <c r="BE278" i="2" s="1"/>
  <c r="BI274" i="2"/>
  <c r="BH274" i="2"/>
  <c r="BG274" i="2"/>
  <c r="BF274" i="2"/>
  <c r="T274" i="2"/>
  <c r="R274" i="2"/>
  <c r="P274" i="2"/>
  <c r="BK274" i="2"/>
  <c r="J274" i="2"/>
  <c r="BE274" i="2" s="1"/>
  <c r="BI272" i="2"/>
  <c r="BH272" i="2"/>
  <c r="BG272" i="2"/>
  <c r="BF272" i="2"/>
  <c r="T272" i="2"/>
  <c r="R272" i="2"/>
  <c r="P272" i="2"/>
  <c r="BK272" i="2"/>
  <c r="J272" i="2"/>
  <c r="BE272" i="2" s="1"/>
  <c r="BI269" i="2"/>
  <c r="BH269" i="2"/>
  <c r="BG269" i="2"/>
  <c r="BF269" i="2"/>
  <c r="T269" i="2"/>
  <c r="R269" i="2"/>
  <c r="P269" i="2"/>
  <c r="BK269" i="2"/>
  <c r="J269" i="2"/>
  <c r="BE269" i="2" s="1"/>
  <c r="BI267" i="2"/>
  <c r="BH267" i="2"/>
  <c r="BG267" i="2"/>
  <c r="BF267" i="2"/>
  <c r="T267" i="2"/>
  <c r="R267" i="2"/>
  <c r="P267" i="2"/>
  <c r="BK267" i="2"/>
  <c r="J267" i="2"/>
  <c r="BE267" i="2" s="1"/>
  <c r="BI265" i="2"/>
  <c r="BH265" i="2"/>
  <c r="BG265" i="2"/>
  <c r="BF265" i="2"/>
  <c r="T265" i="2"/>
  <c r="R265" i="2"/>
  <c r="P265" i="2"/>
  <c r="BK265" i="2"/>
  <c r="J265" i="2"/>
  <c r="BE265" i="2" s="1"/>
  <c r="BI263" i="2"/>
  <c r="BH263" i="2"/>
  <c r="BG263" i="2"/>
  <c r="BF263" i="2"/>
  <c r="T263" i="2"/>
  <c r="R263" i="2"/>
  <c r="P263" i="2"/>
  <c r="BK263" i="2"/>
  <c r="J263" i="2"/>
  <c r="BE263" i="2" s="1"/>
  <c r="BI261" i="2"/>
  <c r="BH261" i="2"/>
  <c r="BG261" i="2"/>
  <c r="BF261" i="2"/>
  <c r="T261" i="2"/>
  <c r="R261" i="2"/>
  <c r="P261" i="2"/>
  <c r="BK261" i="2"/>
  <c r="J261" i="2"/>
  <c r="BE261" i="2" s="1"/>
  <c r="BI258" i="2"/>
  <c r="BH258" i="2"/>
  <c r="BG258" i="2"/>
  <c r="BF258" i="2"/>
  <c r="T258" i="2"/>
  <c r="R258" i="2"/>
  <c r="P258" i="2"/>
  <c r="BK258" i="2"/>
  <c r="J258" i="2"/>
  <c r="BE258" i="2" s="1"/>
  <c r="BI250" i="2"/>
  <c r="BH250" i="2"/>
  <c r="BG250" i="2"/>
  <c r="BF250" i="2"/>
  <c r="T250" i="2"/>
  <c r="R250" i="2"/>
  <c r="P250" i="2"/>
  <c r="BK250" i="2"/>
  <c r="J250" i="2"/>
  <c r="BE250" i="2" s="1"/>
  <c r="BI248" i="2"/>
  <c r="BH248" i="2"/>
  <c r="BG248" i="2"/>
  <c r="BF248" i="2"/>
  <c r="T248" i="2"/>
  <c r="R248" i="2"/>
  <c r="P248" i="2"/>
  <c r="BK248" i="2"/>
  <c r="J248" i="2"/>
  <c r="BE248" i="2" s="1"/>
  <c r="BI245" i="2"/>
  <c r="BH245" i="2"/>
  <c r="BG245" i="2"/>
  <c r="BF245" i="2"/>
  <c r="T245" i="2"/>
  <c r="R245" i="2"/>
  <c r="P245" i="2"/>
  <c r="BK245" i="2"/>
  <c r="J245" i="2"/>
  <c r="BE245" i="2" s="1"/>
  <c r="BI238" i="2"/>
  <c r="BH238" i="2"/>
  <c r="BG238" i="2"/>
  <c r="BF238" i="2"/>
  <c r="T238" i="2"/>
  <c r="R238" i="2"/>
  <c r="P238" i="2"/>
  <c r="BK238" i="2"/>
  <c r="J238" i="2"/>
  <c r="BE238" i="2" s="1"/>
  <c r="BI236" i="2"/>
  <c r="BH236" i="2"/>
  <c r="BG236" i="2"/>
  <c r="BF236" i="2"/>
  <c r="T236" i="2"/>
  <c r="R236" i="2"/>
  <c r="P236" i="2"/>
  <c r="BK236" i="2"/>
  <c r="J236" i="2"/>
  <c r="BE236" i="2" s="1"/>
  <c r="BI234" i="2"/>
  <c r="BH234" i="2"/>
  <c r="BG234" i="2"/>
  <c r="BF234" i="2"/>
  <c r="BE234" i="2"/>
  <c r="T234" i="2"/>
  <c r="R234" i="2"/>
  <c r="R233" i="2" s="1"/>
  <c r="P234" i="2"/>
  <c r="BK234" i="2"/>
  <c r="J234" i="2"/>
  <c r="BI231" i="2"/>
  <c r="BH231" i="2"/>
  <c r="BG231" i="2"/>
  <c r="BF231" i="2"/>
  <c r="BE231" i="2"/>
  <c r="T231" i="2"/>
  <c r="R231" i="2"/>
  <c r="P231" i="2"/>
  <c r="BK231" i="2"/>
  <c r="J231" i="2"/>
  <c r="BI229" i="2"/>
  <c r="BH229" i="2"/>
  <c r="BG229" i="2"/>
  <c r="BF229" i="2"/>
  <c r="T229" i="2"/>
  <c r="R229" i="2"/>
  <c r="P229" i="2"/>
  <c r="BK229" i="2"/>
  <c r="J229" i="2"/>
  <c r="BE229" i="2" s="1"/>
  <c r="BI227" i="2"/>
  <c r="BH227" i="2"/>
  <c r="BG227" i="2"/>
  <c r="BF227" i="2"/>
  <c r="BE227" i="2"/>
  <c r="T227" i="2"/>
  <c r="R227" i="2"/>
  <c r="P227" i="2"/>
  <c r="BK227" i="2"/>
  <c r="J227" i="2"/>
  <c r="BI224" i="2"/>
  <c r="BH224" i="2"/>
  <c r="BG224" i="2"/>
  <c r="BF224" i="2"/>
  <c r="T224" i="2"/>
  <c r="R224" i="2"/>
  <c r="P224" i="2"/>
  <c r="BK224" i="2"/>
  <c r="J224" i="2"/>
  <c r="BE224" i="2" s="1"/>
  <c r="BI221" i="2"/>
  <c r="BH221" i="2"/>
  <c r="BG221" i="2"/>
  <c r="BF221" i="2"/>
  <c r="BE221" i="2"/>
  <c r="T221" i="2"/>
  <c r="R221" i="2"/>
  <c r="P221" i="2"/>
  <c r="P220" i="2" s="1"/>
  <c r="BK221" i="2"/>
  <c r="BK220" i="2" s="1"/>
  <c r="J220" i="2" s="1"/>
  <c r="J62" i="2" s="1"/>
  <c r="J221" i="2"/>
  <c r="BI217" i="2"/>
  <c r="BH217" i="2"/>
  <c r="BG217" i="2"/>
  <c r="BF217" i="2"/>
  <c r="T217" i="2"/>
  <c r="R217" i="2"/>
  <c r="P217" i="2"/>
  <c r="BK217" i="2"/>
  <c r="J217" i="2"/>
  <c r="BE217" i="2" s="1"/>
  <c r="BI215" i="2"/>
  <c r="BH215" i="2"/>
  <c r="BG215" i="2"/>
  <c r="BF215" i="2"/>
  <c r="BE215" i="2"/>
  <c r="T215" i="2"/>
  <c r="R215" i="2"/>
  <c r="P215" i="2"/>
  <c r="BK215" i="2"/>
  <c r="J215" i="2"/>
  <c r="BI213" i="2"/>
  <c r="BH213" i="2"/>
  <c r="BG213" i="2"/>
  <c r="BF213" i="2"/>
  <c r="T213" i="2"/>
  <c r="R213" i="2"/>
  <c r="P213" i="2"/>
  <c r="BK213" i="2"/>
  <c r="J213" i="2"/>
  <c r="BE213" i="2" s="1"/>
  <c r="BI208" i="2"/>
  <c r="BH208" i="2"/>
  <c r="BG208" i="2"/>
  <c r="BF208" i="2"/>
  <c r="BE208" i="2"/>
  <c r="T208" i="2"/>
  <c r="R208" i="2"/>
  <c r="P208" i="2"/>
  <c r="BK208" i="2"/>
  <c r="J208" i="2"/>
  <c r="BI203" i="2"/>
  <c r="BH203" i="2"/>
  <c r="BG203" i="2"/>
  <c r="BF203" i="2"/>
  <c r="T203" i="2"/>
  <c r="T202" i="2" s="1"/>
  <c r="R203" i="2"/>
  <c r="P203" i="2"/>
  <c r="BK203" i="2"/>
  <c r="BK202" i="2" s="1"/>
  <c r="J202" i="2" s="1"/>
  <c r="J61" i="2" s="1"/>
  <c r="J203" i="2"/>
  <c r="BE203" i="2" s="1"/>
  <c r="BI199" i="2"/>
  <c r="BH199" i="2"/>
  <c r="BG199" i="2"/>
  <c r="BF199" i="2"/>
  <c r="T199" i="2"/>
  <c r="R199" i="2"/>
  <c r="P199" i="2"/>
  <c r="BK199" i="2"/>
  <c r="J199" i="2"/>
  <c r="BE199" i="2" s="1"/>
  <c r="BI196" i="2"/>
  <c r="BH196" i="2"/>
  <c r="BG196" i="2"/>
  <c r="BF196" i="2"/>
  <c r="BE196" i="2"/>
  <c r="T196" i="2"/>
  <c r="R196" i="2"/>
  <c r="P196" i="2"/>
  <c r="BK196" i="2"/>
  <c r="J196" i="2"/>
  <c r="BI193" i="2"/>
  <c r="BH193" i="2"/>
  <c r="BG193" i="2"/>
  <c r="BF193" i="2"/>
  <c r="T193" i="2"/>
  <c r="R193" i="2"/>
  <c r="P193" i="2"/>
  <c r="BK193" i="2"/>
  <c r="J193" i="2"/>
  <c r="BE193" i="2" s="1"/>
  <c r="BI190" i="2"/>
  <c r="BH190" i="2"/>
  <c r="BG190" i="2"/>
  <c r="BF190" i="2"/>
  <c r="BE190" i="2"/>
  <c r="T190" i="2"/>
  <c r="R190" i="2"/>
  <c r="P190" i="2"/>
  <c r="BK190" i="2"/>
  <c r="J190" i="2"/>
  <c r="BI187" i="2"/>
  <c r="BH187" i="2"/>
  <c r="BG187" i="2"/>
  <c r="BF187" i="2"/>
  <c r="T187" i="2"/>
  <c r="R187" i="2"/>
  <c r="P187" i="2"/>
  <c r="BK187" i="2"/>
  <c r="J187" i="2"/>
  <c r="BE187" i="2" s="1"/>
  <c r="BI184" i="2"/>
  <c r="BH184" i="2"/>
  <c r="BG184" i="2"/>
  <c r="BF184" i="2"/>
  <c r="BE184" i="2"/>
  <c r="T184" i="2"/>
  <c r="R184" i="2"/>
  <c r="P184" i="2"/>
  <c r="BK184" i="2"/>
  <c r="J184" i="2"/>
  <c r="BI181" i="2"/>
  <c r="BH181" i="2"/>
  <c r="BG181" i="2"/>
  <c r="BF181" i="2"/>
  <c r="T181" i="2"/>
  <c r="R181" i="2"/>
  <c r="P181" i="2"/>
  <c r="BK181" i="2"/>
  <c r="J181" i="2"/>
  <c r="BE181" i="2" s="1"/>
  <c r="BI178" i="2"/>
  <c r="BH178" i="2"/>
  <c r="BG178" i="2"/>
  <c r="BF178" i="2"/>
  <c r="BE178" i="2"/>
  <c r="T178" i="2"/>
  <c r="R178" i="2"/>
  <c r="P178" i="2"/>
  <c r="BK178" i="2"/>
  <c r="J178" i="2"/>
  <c r="BI175" i="2"/>
  <c r="BH175" i="2"/>
  <c r="BG175" i="2"/>
  <c r="BF175" i="2"/>
  <c r="T175" i="2"/>
  <c r="R175" i="2"/>
  <c r="P175" i="2"/>
  <c r="BK175" i="2"/>
  <c r="J175" i="2"/>
  <c r="BE175" i="2" s="1"/>
  <c r="BI172" i="2"/>
  <c r="BH172" i="2"/>
  <c r="BG172" i="2"/>
  <c r="BF172" i="2"/>
  <c r="BE172" i="2"/>
  <c r="T172" i="2"/>
  <c r="R172" i="2"/>
  <c r="P172" i="2"/>
  <c r="BK172" i="2"/>
  <c r="J172" i="2"/>
  <c r="BI170" i="2"/>
  <c r="BH170" i="2"/>
  <c r="BG170" i="2"/>
  <c r="BF170" i="2"/>
  <c r="T170" i="2"/>
  <c r="R170" i="2"/>
  <c r="P170" i="2"/>
  <c r="BK170" i="2"/>
  <c r="J170" i="2"/>
  <c r="BE170" i="2" s="1"/>
  <c r="BI168" i="2"/>
  <c r="BH168" i="2"/>
  <c r="BG168" i="2"/>
  <c r="BF168" i="2"/>
  <c r="BE168" i="2"/>
  <c r="T168" i="2"/>
  <c r="R168" i="2"/>
  <c r="P168" i="2"/>
  <c r="BK168" i="2"/>
  <c r="J168" i="2"/>
  <c r="BI162" i="2"/>
  <c r="BH162" i="2"/>
  <c r="BG162" i="2"/>
  <c r="BF162" i="2"/>
  <c r="T162" i="2"/>
  <c r="T161" i="2" s="1"/>
  <c r="R162" i="2"/>
  <c r="R161" i="2" s="1"/>
  <c r="P162" i="2"/>
  <c r="BK162" i="2"/>
  <c r="J162" i="2"/>
  <c r="BE162" i="2" s="1"/>
  <c r="BI159" i="2"/>
  <c r="BH159" i="2"/>
  <c r="BG159" i="2"/>
  <c r="BF159" i="2"/>
  <c r="T159" i="2"/>
  <c r="R159" i="2"/>
  <c r="P159" i="2"/>
  <c r="BK159" i="2"/>
  <c r="J159" i="2"/>
  <c r="BE159" i="2" s="1"/>
  <c r="BI156" i="2"/>
  <c r="BH156" i="2"/>
  <c r="BG156" i="2"/>
  <c r="BF156" i="2"/>
  <c r="T156" i="2"/>
  <c r="R156" i="2"/>
  <c r="P156" i="2"/>
  <c r="BK156" i="2"/>
  <c r="J156" i="2"/>
  <c r="BE156" i="2" s="1"/>
  <c r="BI153" i="2"/>
  <c r="BH153" i="2"/>
  <c r="BG153" i="2"/>
  <c r="BF153" i="2"/>
  <c r="T153" i="2"/>
  <c r="R153" i="2"/>
  <c r="P153" i="2"/>
  <c r="BK153" i="2"/>
  <c r="J153" i="2"/>
  <c r="BE153" i="2" s="1"/>
  <c r="BI151" i="2"/>
  <c r="BH151" i="2"/>
  <c r="BG151" i="2"/>
  <c r="BF151" i="2"/>
  <c r="BE151" i="2"/>
  <c r="T151" i="2"/>
  <c r="R151" i="2"/>
  <c r="P151" i="2"/>
  <c r="BK151" i="2"/>
  <c r="J151" i="2"/>
  <c r="BI148" i="2"/>
  <c r="BH148" i="2"/>
  <c r="BG148" i="2"/>
  <c r="BF148" i="2"/>
  <c r="T148" i="2"/>
  <c r="R148" i="2"/>
  <c r="P148" i="2"/>
  <c r="BK148" i="2"/>
  <c r="J148" i="2"/>
  <c r="BE148" i="2" s="1"/>
  <c r="BI145" i="2"/>
  <c r="BH145" i="2"/>
  <c r="BG145" i="2"/>
  <c r="BF145" i="2"/>
  <c r="BE145" i="2"/>
  <c r="T145" i="2"/>
  <c r="R145" i="2"/>
  <c r="P145" i="2"/>
  <c r="BK145" i="2"/>
  <c r="J145" i="2"/>
  <c r="BI143" i="2"/>
  <c r="BH143" i="2"/>
  <c r="BG143" i="2"/>
  <c r="BF143" i="2"/>
  <c r="T143" i="2"/>
  <c r="R143" i="2"/>
  <c r="P143" i="2"/>
  <c r="BK143" i="2"/>
  <c r="J143" i="2"/>
  <c r="BE143" i="2" s="1"/>
  <c r="BI140" i="2"/>
  <c r="BH140" i="2"/>
  <c r="BG140" i="2"/>
  <c r="BF140" i="2"/>
  <c r="T140" i="2"/>
  <c r="T139" i="2" s="1"/>
  <c r="R140" i="2"/>
  <c r="P140" i="2"/>
  <c r="BK140" i="2"/>
  <c r="J140" i="2"/>
  <c r="BE140" i="2" s="1"/>
  <c r="BI133" i="2"/>
  <c r="BH133" i="2"/>
  <c r="BG133" i="2"/>
  <c r="BF133" i="2"/>
  <c r="T133" i="2"/>
  <c r="R133" i="2"/>
  <c r="P133" i="2"/>
  <c r="BK133" i="2"/>
  <c r="J133" i="2"/>
  <c r="BE133" i="2" s="1"/>
  <c r="BI131" i="2"/>
  <c r="BH131" i="2"/>
  <c r="BG131" i="2"/>
  <c r="BF131" i="2"/>
  <c r="BE131" i="2"/>
  <c r="T131" i="2"/>
  <c r="R131" i="2"/>
  <c r="P131" i="2"/>
  <c r="BK131" i="2"/>
  <c r="J131" i="2"/>
  <c r="BI129" i="2"/>
  <c r="BH129" i="2"/>
  <c r="BG129" i="2"/>
  <c r="BF129" i="2"/>
  <c r="T129" i="2"/>
  <c r="R129" i="2"/>
  <c r="P129" i="2"/>
  <c r="BK129" i="2"/>
  <c r="J129" i="2"/>
  <c r="BE129" i="2" s="1"/>
  <c r="BI127" i="2"/>
  <c r="BH127" i="2"/>
  <c r="BG127" i="2"/>
  <c r="BF127" i="2"/>
  <c r="BE127" i="2"/>
  <c r="T127" i="2"/>
  <c r="R127" i="2"/>
  <c r="P127" i="2"/>
  <c r="BK127" i="2"/>
  <c r="J127" i="2"/>
  <c r="BI125" i="2"/>
  <c r="BH125" i="2"/>
  <c r="BG125" i="2"/>
  <c r="BF125" i="2"/>
  <c r="T125" i="2"/>
  <c r="R125" i="2"/>
  <c r="P125" i="2"/>
  <c r="BK125" i="2"/>
  <c r="J125" i="2"/>
  <c r="BE125" i="2" s="1"/>
  <c r="BI122" i="2"/>
  <c r="BH122" i="2"/>
  <c r="BG122" i="2"/>
  <c r="BF122" i="2"/>
  <c r="BE122" i="2"/>
  <c r="T122" i="2"/>
  <c r="R122" i="2"/>
  <c r="P122" i="2"/>
  <c r="BK122" i="2"/>
  <c r="J122" i="2"/>
  <c r="BI120" i="2"/>
  <c r="BH120" i="2"/>
  <c r="BG120" i="2"/>
  <c r="BF120" i="2"/>
  <c r="T120" i="2"/>
  <c r="R120" i="2"/>
  <c r="P120" i="2"/>
  <c r="BK120" i="2"/>
  <c r="J120" i="2"/>
  <c r="BE120" i="2" s="1"/>
  <c r="BI114" i="2"/>
  <c r="BH114" i="2"/>
  <c r="BG114" i="2"/>
  <c r="BF114" i="2"/>
  <c r="BE114" i="2"/>
  <c r="T114" i="2"/>
  <c r="R114" i="2"/>
  <c r="P114" i="2"/>
  <c r="BK114" i="2"/>
  <c r="J114" i="2"/>
  <c r="BI110" i="2"/>
  <c r="BH110" i="2"/>
  <c r="BG110" i="2"/>
  <c r="BF110" i="2"/>
  <c r="BE110" i="2"/>
  <c r="T110" i="2"/>
  <c r="R110" i="2"/>
  <c r="P110" i="2"/>
  <c r="BK110" i="2"/>
  <c r="J110" i="2"/>
  <c r="BI107" i="2"/>
  <c r="BH107" i="2"/>
  <c r="BG107" i="2"/>
  <c r="BF107" i="2"/>
  <c r="T107" i="2"/>
  <c r="R107" i="2"/>
  <c r="P107" i="2"/>
  <c r="BK107" i="2"/>
  <c r="J107" i="2"/>
  <c r="BE107" i="2" s="1"/>
  <c r="BI104" i="2"/>
  <c r="BH104" i="2"/>
  <c r="BG104" i="2"/>
  <c r="BF104" i="2"/>
  <c r="BE104" i="2"/>
  <c r="T104" i="2"/>
  <c r="R104" i="2"/>
  <c r="P104" i="2"/>
  <c r="BK104" i="2"/>
  <c r="J104" i="2"/>
  <c r="BI101" i="2"/>
  <c r="BH101" i="2"/>
  <c r="BG101" i="2"/>
  <c r="F32" i="2" s="1"/>
  <c r="BB52" i="1" s="1"/>
  <c r="BB51" i="1" s="1"/>
  <c r="BF101" i="2"/>
  <c r="T101" i="2"/>
  <c r="R101" i="2"/>
  <c r="P101" i="2"/>
  <c r="BK101" i="2"/>
  <c r="J101" i="2"/>
  <c r="BE101" i="2" s="1"/>
  <c r="J95" i="2"/>
  <c r="F95" i="2"/>
  <c r="J93" i="2"/>
  <c r="F93" i="2"/>
  <c r="E91" i="2"/>
  <c r="J51" i="2"/>
  <c r="F51" i="2"/>
  <c r="F49" i="2"/>
  <c r="E47" i="2"/>
  <c r="J18" i="2"/>
  <c r="E18" i="2"/>
  <c r="F96" i="2" s="1"/>
  <c r="J17" i="2"/>
  <c r="J12" i="2"/>
  <c r="J49" i="2" s="1"/>
  <c r="E7" i="2"/>
  <c r="AS51" i="1"/>
  <c r="AT55" i="1"/>
  <c r="L47" i="1"/>
  <c r="AM46" i="1"/>
  <c r="L46" i="1"/>
  <c r="AM44" i="1"/>
  <c r="L44" i="1"/>
  <c r="L42" i="1"/>
  <c r="L41" i="1"/>
  <c r="BK139" i="2" l="1"/>
  <c r="J139" i="2" s="1"/>
  <c r="J59" i="2" s="1"/>
  <c r="P233" i="2"/>
  <c r="R396" i="2"/>
  <c r="P559" i="2"/>
  <c r="BK574" i="2"/>
  <c r="J574" i="2" s="1"/>
  <c r="J76" i="2" s="1"/>
  <c r="W28" i="1"/>
  <c r="AX51" i="1"/>
  <c r="J80" i="3"/>
  <c r="J58" i="3" s="1"/>
  <c r="BK79" i="3"/>
  <c r="E45" i="2"/>
  <c r="E89" i="2"/>
  <c r="BK113" i="2"/>
  <c r="J113" i="2" s="1"/>
  <c r="J58" i="2" s="1"/>
  <c r="F52" i="2"/>
  <c r="J30" i="2"/>
  <c r="AV52" i="1" s="1"/>
  <c r="AT52" i="1" s="1"/>
  <c r="F30" i="2"/>
  <c r="AZ52" i="1" s="1"/>
  <c r="P113" i="2"/>
  <c r="BK436" i="2"/>
  <c r="J436" i="2" s="1"/>
  <c r="J70" i="2" s="1"/>
  <c r="P455" i="2"/>
  <c r="J31" i="2"/>
  <c r="AW52" i="1" s="1"/>
  <c r="F31" i="2"/>
  <c r="BA52" i="1" s="1"/>
  <c r="BK293" i="2"/>
  <c r="J293" i="2" s="1"/>
  <c r="J64" i="2" s="1"/>
  <c r="P378" i="2"/>
  <c r="T420" i="2"/>
  <c r="P492" i="2"/>
  <c r="R528" i="2"/>
  <c r="T395" i="2"/>
  <c r="P604" i="2"/>
  <c r="BK79" i="5"/>
  <c r="J80" i="5"/>
  <c r="J58" i="5" s="1"/>
  <c r="F30" i="6"/>
  <c r="AZ56" i="1" s="1"/>
  <c r="J30" i="6"/>
  <c r="AV56" i="1" s="1"/>
  <c r="AT56" i="1" s="1"/>
  <c r="F33" i="2"/>
  <c r="BC52" i="1" s="1"/>
  <c r="BC51" i="1" s="1"/>
  <c r="R113" i="2"/>
  <c r="P139" i="2"/>
  <c r="P100" i="2" s="1"/>
  <c r="BK161" i="2"/>
  <c r="J161" i="2" s="1"/>
  <c r="J60" i="2" s="1"/>
  <c r="P202" i="2"/>
  <c r="R220" i="2"/>
  <c r="T233" i="2"/>
  <c r="R293" i="2"/>
  <c r="T378" i="2"/>
  <c r="BK396" i="2"/>
  <c r="P420" i="2"/>
  <c r="R436" i="2"/>
  <c r="T455" i="2"/>
  <c r="BK473" i="2"/>
  <c r="J473" i="2" s="1"/>
  <c r="J72" i="2" s="1"/>
  <c r="T492" i="2"/>
  <c r="BK528" i="2"/>
  <c r="J528" i="2" s="1"/>
  <c r="J74" i="2" s="1"/>
  <c r="T559" i="2"/>
  <c r="R574" i="2"/>
  <c r="T580" i="2"/>
  <c r="R604" i="2"/>
  <c r="F30" i="4"/>
  <c r="AZ54" i="1" s="1"/>
  <c r="J30" i="4"/>
  <c r="AV54" i="1" s="1"/>
  <c r="AT54" i="1" s="1"/>
  <c r="J82" i="6"/>
  <c r="J58" i="6" s="1"/>
  <c r="BK81" i="6"/>
  <c r="F34" i="2"/>
  <c r="BD52" i="1" s="1"/>
  <c r="BD51" i="1" s="1"/>
  <c r="W30" i="1" s="1"/>
  <c r="T113" i="2"/>
  <c r="R139" i="2"/>
  <c r="R100" i="2" s="1"/>
  <c r="P161" i="2"/>
  <c r="R202" i="2"/>
  <c r="T220" i="2"/>
  <c r="T100" i="2" s="1"/>
  <c r="T99" i="2" s="1"/>
  <c r="BK233" i="2"/>
  <c r="J233" i="2" s="1"/>
  <c r="J63" i="2" s="1"/>
  <c r="T293" i="2"/>
  <c r="BK378" i="2"/>
  <c r="J378" i="2" s="1"/>
  <c r="J65" i="2" s="1"/>
  <c r="P396" i="2"/>
  <c r="R420" i="2"/>
  <c r="T436" i="2"/>
  <c r="BK455" i="2"/>
  <c r="J455" i="2" s="1"/>
  <c r="J71" i="2" s="1"/>
  <c r="P473" i="2"/>
  <c r="BK492" i="2"/>
  <c r="J492" i="2" s="1"/>
  <c r="J73" i="2" s="1"/>
  <c r="P528" i="2"/>
  <c r="BK559" i="2"/>
  <c r="J559" i="2" s="1"/>
  <c r="J75" i="2" s="1"/>
  <c r="T574" i="2"/>
  <c r="BK580" i="2"/>
  <c r="J580" i="2" s="1"/>
  <c r="J77" i="2" s="1"/>
  <c r="T604" i="2"/>
  <c r="J80" i="4"/>
  <c r="J58" i="4" s="1"/>
  <c r="BK79" i="4"/>
  <c r="P81" i="6"/>
  <c r="P80" i="6" s="1"/>
  <c r="AU56" i="1" s="1"/>
  <c r="F52" i="3"/>
  <c r="J72" i="3"/>
  <c r="F30" i="3"/>
  <c r="AZ53" i="1" s="1"/>
  <c r="J49" i="4"/>
  <c r="E68" i="4"/>
  <c r="E45" i="5"/>
  <c r="F31" i="5"/>
  <c r="BA55" i="1" s="1"/>
  <c r="F77" i="6"/>
  <c r="F75" i="5"/>
  <c r="J74" i="6"/>
  <c r="F31" i="6"/>
  <c r="BA56" i="1" s="1"/>
  <c r="F75" i="4"/>
  <c r="J72" i="5"/>
  <c r="F30" i="5"/>
  <c r="AZ55" i="1" s="1"/>
  <c r="E70" i="6"/>
  <c r="R395" i="2" l="1"/>
  <c r="R99" i="2" s="1"/>
  <c r="BK100" i="2"/>
  <c r="W29" i="1"/>
  <c r="AY51" i="1"/>
  <c r="BK80" i="6"/>
  <c r="J80" i="6" s="1"/>
  <c r="J81" i="6"/>
  <c r="J57" i="6" s="1"/>
  <c r="BK78" i="5"/>
  <c r="J78" i="5" s="1"/>
  <c r="J79" i="5"/>
  <c r="J57" i="5" s="1"/>
  <c r="BA51" i="1"/>
  <c r="J79" i="3"/>
  <c r="J57" i="3" s="1"/>
  <c r="BK78" i="3"/>
  <c r="J78" i="3" s="1"/>
  <c r="BK395" i="2"/>
  <c r="J395" i="2" s="1"/>
  <c r="J67" i="2" s="1"/>
  <c r="J396" i="2"/>
  <c r="J68" i="2" s="1"/>
  <c r="BK78" i="4"/>
  <c r="J78" i="4" s="1"/>
  <c r="J79" i="4"/>
  <c r="J57" i="4" s="1"/>
  <c r="P395" i="2"/>
  <c r="P99" i="2" s="1"/>
  <c r="AU52" i="1" s="1"/>
  <c r="AU51" i="1" s="1"/>
  <c r="AZ51" i="1"/>
  <c r="W26" i="1" l="1"/>
  <c r="AV51" i="1"/>
  <c r="J56" i="6"/>
  <c r="J27" i="6"/>
  <c r="J100" i="2"/>
  <c r="J57" i="2" s="1"/>
  <c r="BK99" i="2"/>
  <c r="J99" i="2" s="1"/>
  <c r="J56" i="4"/>
  <c r="J27" i="4"/>
  <c r="W27" i="1"/>
  <c r="AW51" i="1"/>
  <c r="AK27" i="1" s="1"/>
  <c r="J27" i="3"/>
  <c r="J56" i="3"/>
  <c r="J56" i="5"/>
  <c r="J27" i="5"/>
  <c r="AG54" i="1" l="1"/>
  <c r="AN54" i="1" s="1"/>
  <c r="J36" i="4"/>
  <c r="J36" i="6"/>
  <c r="AG56" i="1"/>
  <c r="AN56" i="1" s="1"/>
  <c r="AG53" i="1"/>
  <c r="AN53" i="1" s="1"/>
  <c r="J36" i="3"/>
  <c r="AG55" i="1"/>
  <c r="AN55" i="1" s="1"/>
  <c r="J36" i="5"/>
  <c r="J27" i="2"/>
  <c r="J56" i="2"/>
  <c r="AT51" i="1"/>
  <c r="AK26" i="1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<sst xmlns="http://schemas.openxmlformats.org/spreadsheetml/2006/main" count="7523" uniqueCount="1363">
  <si>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</si>
  <si>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</si>
  <si>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</si>
  <si>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</si>
  <si>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</si>
  <si>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</si>
  <si>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</si>
  <si>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{af9e6c3d-42b6-4d30-9c21-edb4949728a7}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</si>
  <si>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</si>
  <si>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</si>
  <si>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</si>
  <si>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</si>
  <si>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</si>
  <si>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</si>
  <si>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</si>
  <si>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</si>
  <si>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</si>
  <si>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</si>
  <si>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</si>
  <si>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Sportovní a rekreační areál Maškova zahrada Turnov-rozšíření objektu SO02(vstupního objektu koupaliště)</t>
  </si>
  <si>
    <t>KSO:</t>
  </si>
  <si>
    <t/>
  </si>
  <si>
    <t>CC-CZ:</t>
  </si>
  <si>
    <t>Místo:</t>
  </si>
  <si>
    <t>Turnov</t>
  </si>
  <si>
    <t>Datum:</t>
  </si>
  <si>
    <t>15.3.2017</t>
  </si>
  <si>
    <t>Zadavatel:</t>
  </si>
  <si>
    <t>IČ:</t>
  </si>
  <si>
    <t>Městská sportovní Turnov s.r.o.,Turnov</t>
  </si>
  <si>
    <t>DIČ:</t>
  </si>
  <si>
    <t>Uchazeč:</t>
  </si>
  <si>
    <t>Vyplň údaj</t>
  </si>
  <si>
    <t>Projektant:</t>
  </si>
  <si>
    <t>CODE,s.r.o. Pardubice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</si>
  <si>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</si>
  <si>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</si>
  <si>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</si>
  <si>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</si>
  <si>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</si>
  <si>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</si>
  <si>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</si>
  <si>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</si>
  <si>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</si>
  <si>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</si>
  <si>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</si>
  <si>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</si>
  <si>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</si>
  <si>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</si>
  <si>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</si>
  <si>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</si>
  <si>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</si>
  <si>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</si>
  <si>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</si>
  <si>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</si>
  <si>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</si>
  <si>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</si>
  <si>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</si>
  <si>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</si>
  <si>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</si>
  <si>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</si>
  <si>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</si>
  <si>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</si>
  <si>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</si>
  <si>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</si>
  <si>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</si>
  <si>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</si>
  <si>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</si>
  <si>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</si>
  <si>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</si>
  <si>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</si>
  <si>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</si>
  <si>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</si>
  <si>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</si>
  <si>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</si>
  <si>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</si>
  <si>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</si>
  <si>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</t>
  </si>
  <si>
    <t>STA</t>
  </si>
  <si>
    <t>{e7c7e2af-23da-434c-b5ab-c5ec481f2b2b}</t>
  </si>
  <si>
    <t>2</t>
  </si>
  <si>
    <t>Elektroinstalace - silnoproud</t>
  </si>
  <si>
    <t>{0dd6c5f2-6f67-4348-8151-fe49816e7917}</t>
  </si>
  <si>
    <t>3</t>
  </si>
  <si>
    <t>Zdravotechnika</t>
  </si>
  <si>
    <t>{f37fb1f1-1b2f-4468-949d-d6c2280ee1a8}</t>
  </si>
  <si>
    <t>4</t>
  </si>
  <si>
    <t>Vzduchotechnika</t>
  </si>
  <si>
    <t>{3a8a4ea2-4fb4-455b-aa72-cf85c3741cf0}</t>
  </si>
  <si>
    <t>5</t>
  </si>
  <si>
    <t>Vedlejší rozpočtové náklady</t>
  </si>
  <si>
    <t>{24716340-5b7b-44f3-9379-617ad0bde4b4}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</si>
  <si>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</si>
  <si>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</si>
  <si>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</si>
  <si>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</si>
  <si>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</si>
  <si>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</si>
  <si>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</si>
  <si>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</si>
  <si>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</si>
  <si>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</si>
  <si>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</si>
  <si>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</si>
  <si>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</si>
  <si>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</si>
  <si>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</si>
  <si>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</si>
  <si>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</si>
  <si>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</si>
  <si>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</si>
  <si>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</si>
  <si>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</si>
  <si>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</si>
  <si>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</si>
  <si>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</si>
  <si>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</si>
  <si>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</si>
  <si>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</si>
  <si>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</si>
  <si>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</si>
  <si>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</si>
  <si>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</si>
  <si>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</si>
  <si>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</si>
  <si>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</si>
  <si>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</si>
  <si>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</si>
  <si>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</si>
  <si>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</si>
  <si>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</si>
  <si>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</si>
  <si>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</si>
  <si>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</si>
  <si>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</si>
  <si>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</si>
  <si>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</si>
  <si>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</si>
  <si>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</si>
  <si>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</si>
  <si>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</si>
  <si>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</si>
  <si>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</si>
  <si>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</si>
  <si>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</si>
  <si>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K</t>
  </si>
  <si>
    <t>113106123</t>
  </si>
  <si>
    <t>Rozebrání dlažeb komunikací pro pěší ze zámkových dlaždic</t>
  </si>
  <si>
    <t>m2</t>
  </si>
  <si>
    <t>CS ÚRS 2014 01</t>
  </si>
  <si>
    <t>451792785</t>
  </si>
  <si>
    <t>VV</t>
  </si>
  <si>
    <t>PŮDORYS 1.NP - BOURACÍ PRÁCE + Řezy</t>
  </si>
  <si>
    <t>"chodník" 76,5+4+5*0,9*0,9</t>
  </si>
  <si>
    <t>113106171</t>
  </si>
  <si>
    <t>Rozebrání dlažeb vozovek pl do 50 m2 ze zámkové dlažby s ložem z kameniva</t>
  </si>
  <si>
    <t>CS ÚRS 2017 01</t>
  </si>
  <si>
    <t>-208949111</t>
  </si>
  <si>
    <t>"pojízdný chodník" 8,1</t>
  </si>
  <si>
    <t>113107112</t>
  </si>
  <si>
    <t>Odstranění podkladu pl do 50 m2 z kameniva těženého tl 200 mm</t>
  </si>
  <si>
    <t>2120507977</t>
  </si>
  <si>
    <t>76,5</t>
  </si>
  <si>
    <t>113107124</t>
  </si>
  <si>
    <t>Odstranění podkladu pl do 50 m2 z kameniva drceného tl 400 mm</t>
  </si>
  <si>
    <t>-1485789388</t>
  </si>
  <si>
    <t>8,1</t>
  </si>
  <si>
    <t>Zemní práce</t>
  </si>
  <si>
    <t>132201101</t>
  </si>
  <si>
    <t>Hloubení rýh š do 600 mm v hornině tř. 3 objemu do 100 m3</t>
  </si>
  <si>
    <t>m3</t>
  </si>
  <si>
    <t>552618377</t>
  </si>
  <si>
    <t>Přístavba - základy, řezy</t>
  </si>
  <si>
    <t>(5,147+5,7+2,729-0,75)*0,35*0,15+(5,303+8,8+5,723+0,75)*0,5*0,95</t>
  </si>
  <si>
    <t>6*0,3*0,3*0,9</t>
  </si>
  <si>
    <t>3*0,3*0,4</t>
  </si>
  <si>
    <t>Součet</t>
  </si>
  <si>
    <t>6</t>
  </si>
  <si>
    <t>132201109</t>
  </si>
  <si>
    <t>Příplatek za lepivost k hloubení rýh š do 600 mm v hornině tř. 3</t>
  </si>
  <si>
    <t>-1175646687</t>
  </si>
  <si>
    <t>11,293/2</t>
  </si>
  <si>
    <t>7</t>
  </si>
  <si>
    <t>132212201</t>
  </si>
  <si>
    <t>Hloubení rýh š přes 600 do 2000 mm ručním nebo pneum nářadím v soudržných horninách tř. 3</t>
  </si>
  <si>
    <t>-690601700</t>
  </si>
  <si>
    <t>Přístavba základy,řezy</t>
  </si>
  <si>
    <t>0,8*0,8*1,15</t>
  </si>
  <si>
    <t>8</t>
  </si>
  <si>
    <t>132212209</t>
  </si>
  <si>
    <t>Příplatek za lepivost u hloubení rýh š do 2000 mm ručním nebo pneum nářadím v hornině tř. 3</t>
  </si>
  <si>
    <t>727193206</t>
  </si>
  <si>
    <t>0,736/2</t>
  </si>
  <si>
    <t>9</t>
  </si>
  <si>
    <t>162701105</t>
  </si>
  <si>
    <t>Vodorovné přemístění do 10000 m výkopku/sypaniny z horniny tř. 1 až 4</t>
  </si>
  <si>
    <t>1482526143</t>
  </si>
  <si>
    <t>11,293+0,736</t>
  </si>
  <si>
    <t>10</t>
  </si>
  <si>
    <t>167101101</t>
  </si>
  <si>
    <t>Nakládání výkopku z hornin tř. 1 až 4 do 100 m3</t>
  </si>
  <si>
    <t>1681582887</t>
  </si>
  <si>
    <t>12,029</t>
  </si>
  <si>
    <t>11</t>
  </si>
  <si>
    <t>171201211</t>
  </si>
  <si>
    <t>Poplatek za uložení odpadu ze sypaniny na skládce (skládkovné)</t>
  </si>
  <si>
    <t>t</t>
  </si>
  <si>
    <t>-1874415077</t>
  </si>
  <si>
    <t>12,029*1,6</t>
  </si>
  <si>
    <t>12</t>
  </si>
  <si>
    <t>181951101</t>
  </si>
  <si>
    <t>Úprava pláně v hornině tř. 1 až 4 bez zhutnění</t>
  </si>
  <si>
    <t>-2039212966</t>
  </si>
  <si>
    <t>Přístavba - základy</t>
  </si>
  <si>
    <t>11,3*7,3+2*2</t>
  </si>
  <si>
    <t>Přístavba - půdorys 1.NP</t>
  </si>
  <si>
    <t>"dlažba zámková"6,6*0,99+(9,1+7,2)*1</t>
  </si>
  <si>
    <t>Zakládání</t>
  </si>
  <si>
    <t>13</t>
  </si>
  <si>
    <t>273321511</t>
  </si>
  <si>
    <t>Základové desky ze ŽB bez zvýšených nároků na prostředí tř. C 25/30</t>
  </si>
  <si>
    <t>-722651672</t>
  </si>
  <si>
    <t>5,042*1*0,1+8,3*5,7*0,1</t>
  </si>
  <si>
    <t>14</t>
  </si>
  <si>
    <t>273362021</t>
  </si>
  <si>
    <t>Výztuž základových desek svařovanými sítěmi Kari - 2x4/150/150mm</t>
  </si>
  <si>
    <t>1225306376</t>
  </si>
  <si>
    <t>5,235/0,1*2*1,35*0,001*1,15*1,01</t>
  </si>
  <si>
    <t>274313611</t>
  </si>
  <si>
    <t>Základové pásy z betonu tř. C 16/20</t>
  </si>
  <si>
    <t>677864578</t>
  </si>
  <si>
    <t>(5,147+5,7+2,729-0,75)*0,35*0,25+(5,303+8,8+5,723+0,75)*0,5*1,05</t>
  </si>
  <si>
    <t>16</t>
  </si>
  <si>
    <t>274351215</t>
  </si>
  <si>
    <t>Zřízení bednění stěn základových pasů</t>
  </si>
  <si>
    <t>1535167058</t>
  </si>
  <si>
    <t>(5,147+5,7+2,729-0,75)*2*0,1+(5,303+8,8+5,723+0,75)*2*0,1</t>
  </si>
  <si>
    <t>17</t>
  </si>
  <si>
    <t>274351216</t>
  </si>
  <si>
    <t>Odstranění bednění stěn základových pasů</t>
  </si>
  <si>
    <t>301849661</t>
  </si>
  <si>
    <t>6,68</t>
  </si>
  <si>
    <t>18</t>
  </si>
  <si>
    <t>275313611</t>
  </si>
  <si>
    <t>Základové patky z betonu tř. C 16/20</t>
  </si>
  <si>
    <t>-1307763079</t>
  </si>
  <si>
    <t>Přístavba základy, řezy</t>
  </si>
  <si>
    <t>0,8*0,8*1,2+6*0,3*0,3*0,9</t>
  </si>
  <si>
    <t>19</t>
  </si>
  <si>
    <t>275351215</t>
  </si>
  <si>
    <t>Zřízení bednění stěn základových patek</t>
  </si>
  <si>
    <t>-1788855244</t>
  </si>
  <si>
    <t>4*0,8*0,1+6*4*0,3*0,1</t>
  </si>
  <si>
    <t>20</t>
  </si>
  <si>
    <t>275351216</t>
  </si>
  <si>
    <t>Odstranění bednění stěn základových patek</t>
  </si>
  <si>
    <t>-1034729405</t>
  </si>
  <si>
    <t>1,04</t>
  </si>
  <si>
    <t>Svislé a kompletní konstrukce</t>
  </si>
  <si>
    <t>311101213</t>
  </si>
  <si>
    <t>Vytvoření prostupů do 0,10 m2 ve zdech nosných osazením vložek z trub, dílců, tvarovek</t>
  </si>
  <si>
    <t>m</t>
  </si>
  <si>
    <t>2100471816</t>
  </si>
  <si>
    <t>Přístavba výkres prostupů</t>
  </si>
  <si>
    <t>"VZT1"2*0,15</t>
  </si>
  <si>
    <t>"VZT2"0,3</t>
  </si>
  <si>
    <t>"VZT3"0,3</t>
  </si>
  <si>
    <t>22</t>
  </si>
  <si>
    <t>M</t>
  </si>
  <si>
    <t>286112490</t>
  </si>
  <si>
    <t>trubka s hrdlem 250X6,2X2M SN4KOEX,PVC</t>
  </si>
  <si>
    <t>kus</t>
  </si>
  <si>
    <t>-1612942602</t>
  </si>
  <si>
    <t>23</t>
  </si>
  <si>
    <t>286112510</t>
  </si>
  <si>
    <t>trubka s hrdlem 300X7,7X1M SN4KOEX,PVC</t>
  </si>
  <si>
    <t>-2011234206</t>
  </si>
  <si>
    <t>311238144</t>
  </si>
  <si>
    <t>Zdivo nosné vnitřní z cihel broušených tl 300 mm pevnosti P10 lepených tenkovrstvou maltou</t>
  </si>
  <si>
    <t>-1862100773</t>
  </si>
  <si>
    <t>Přístavba - půdorys 1.NP, řezy,TZ</t>
  </si>
  <si>
    <t>(0,734+4,579)*4+8,5*4+6,41*4-2,2*1,4*2-1,2*1,4-2,3*2,3+0,75*4+2,35*2,3</t>
  </si>
  <si>
    <t>25</t>
  </si>
  <si>
    <t>317168121</t>
  </si>
  <si>
    <t>Překlad keramický plochý š 14,5 cm dl 100 cm</t>
  </si>
  <si>
    <t>982939832</t>
  </si>
  <si>
    <t>Tabulka překladů</t>
  </si>
  <si>
    <t>26</t>
  </si>
  <si>
    <t>317168122</t>
  </si>
  <si>
    <t>Překlad keramický plochý š 14,5 cm dl 125 cm</t>
  </si>
  <si>
    <t>-513435399</t>
  </si>
  <si>
    <t>27</t>
  </si>
  <si>
    <t>317168131</t>
  </si>
  <si>
    <t>Překlad keramický vysoký v 23,8 cm dl 125 cm</t>
  </si>
  <si>
    <t>302427114</t>
  </si>
  <si>
    <t>28</t>
  </si>
  <si>
    <t>317168132</t>
  </si>
  <si>
    <t>Překlad keramický vysoký v 23,8 cm dl 150 cm</t>
  </si>
  <si>
    <t>1663701773</t>
  </si>
  <si>
    <t>29</t>
  </si>
  <si>
    <t>317168136</t>
  </si>
  <si>
    <t>Překlad keramický vysoký v 23,8 cm dl 250 cm</t>
  </si>
  <si>
    <t>-228901795</t>
  </si>
  <si>
    <t>2*4</t>
  </si>
  <si>
    <t>30</t>
  </si>
  <si>
    <t>317168137</t>
  </si>
  <si>
    <t>Překlad keramický vysoký v 23,8 cm dl 275 cm</t>
  </si>
  <si>
    <t>-784545677</t>
  </si>
  <si>
    <t>31</t>
  </si>
  <si>
    <t>317941123</t>
  </si>
  <si>
    <t>Osazování ocelových válcovaných nosníků na zdivu I, IE, U, UE nebo L do č 22</t>
  </si>
  <si>
    <t>213043664</t>
  </si>
  <si>
    <t>Přístavba - tabulka prvků</t>
  </si>
  <si>
    <t>"Z30"(2*1,5*3+1*3*2)*12,9*1,01*0,001</t>
  </si>
  <si>
    <t>32</t>
  </si>
  <si>
    <t>130107460</t>
  </si>
  <si>
    <t>ocel profilová IPE, v jakosti 11 375, h=140 mm</t>
  </si>
  <si>
    <t>-617219108</t>
  </si>
  <si>
    <t>P</t>
  </si>
  <si>
    <t>Poznámka k položce:
Hmotnost: 13,40 kg/m</t>
  </si>
  <si>
    <t>0,195</t>
  </si>
  <si>
    <t>33</t>
  </si>
  <si>
    <t>342248142</t>
  </si>
  <si>
    <t>Příčky z cihel broušených tl 140 mm pevnosti P10 s lepenými žebry</t>
  </si>
  <si>
    <t>-1036467099</t>
  </si>
  <si>
    <t>Přístavba 1.NP</t>
  </si>
  <si>
    <t>(5,337+2,535+3,092+2,05)*3,5-2*0,8*2</t>
  </si>
  <si>
    <t>Vodorovné konstrukce</t>
  </si>
  <si>
    <t>34</t>
  </si>
  <si>
    <t>413321414</t>
  </si>
  <si>
    <t>Nosníky ze ŽB tř. C 25/30</t>
  </si>
  <si>
    <t>-1110989560</t>
  </si>
  <si>
    <t>Výztuž ŽB věnců</t>
  </si>
  <si>
    <t>22,5*0,15*0,3</t>
  </si>
  <si>
    <t>13,8*0,15*0,15</t>
  </si>
  <si>
    <t>35</t>
  </si>
  <si>
    <t>413351107</t>
  </si>
  <si>
    <t>Zřízení bednění nosníků bez podpěrné konstrukce</t>
  </si>
  <si>
    <t>627169958</t>
  </si>
  <si>
    <t>22,5*0,15*2</t>
  </si>
  <si>
    <t>13,8*0,15*2</t>
  </si>
  <si>
    <t>36</t>
  </si>
  <si>
    <t>413351108</t>
  </si>
  <si>
    <t>Odstranění bednění nosníků bez podpěrné konstrukce</t>
  </si>
  <si>
    <t>-719614390</t>
  </si>
  <si>
    <t>10,89</t>
  </si>
  <si>
    <t>37</t>
  </si>
  <si>
    <t>417361821</t>
  </si>
  <si>
    <t>Výztuž ztužujících pásů a věnců betonářskou ocelí 10 505</t>
  </si>
  <si>
    <t>-545370763</t>
  </si>
  <si>
    <t>0,12379</t>
  </si>
  <si>
    <t>38</t>
  </si>
  <si>
    <t>451541111</t>
  </si>
  <si>
    <t>Lože pod potrubí otevřený výkop ze štěrkodrtě</t>
  </si>
  <si>
    <t>971563069</t>
  </si>
  <si>
    <t>Přístavba - půdorys 1.NP,řezy,TZ</t>
  </si>
  <si>
    <t>3,5*0,4*0,4</t>
  </si>
  <si>
    <t>Komunikace pozemní</t>
  </si>
  <si>
    <t>39</t>
  </si>
  <si>
    <t>564751111</t>
  </si>
  <si>
    <t>Podklad z kameniva hrubého drceného vel. 32-63 mm tl 150 mm</t>
  </si>
  <si>
    <t>-1897103407</t>
  </si>
  <si>
    <t>7,5</t>
  </si>
  <si>
    <t>40</t>
  </si>
  <si>
    <t>564751112</t>
  </si>
  <si>
    <t>Podklad z kameniva hrubého drceného vel. 32-63 mm tl 160 mm</t>
  </si>
  <si>
    <t>-725177353</t>
  </si>
  <si>
    <t>(6,6+9,1)*1+5*0,8*0,8+2*2</t>
  </si>
  <si>
    <t>41</t>
  </si>
  <si>
    <t>564751114</t>
  </si>
  <si>
    <t>Podklad z kameniva hrubého drceného vel. 32-63 mm tl 180 mm</t>
  </si>
  <si>
    <t>-568009330</t>
  </si>
  <si>
    <t>42</t>
  </si>
  <si>
    <t>596211110</t>
  </si>
  <si>
    <t>Kladení zámkové dlažby komunikací pro pěší tl 60 mm skupiny A pl do 50 m2 - použít zdemontovaný materiál</t>
  </si>
  <si>
    <t>-1098950573</t>
  </si>
  <si>
    <t>22,9</t>
  </si>
  <si>
    <t>43</t>
  </si>
  <si>
    <t>596211210</t>
  </si>
  <si>
    <t>Kladení zámkové dlažby komunikací pro pěší tl 80 mm skupiny A pl do 50 m2 - použít zdemontovaný materiál</t>
  </si>
  <si>
    <t>-1641620393</t>
  </si>
  <si>
    <t>Úpravy povrchů, podlahy a osazování výplní</t>
  </si>
  <si>
    <t>44</t>
  </si>
  <si>
    <t>612131101</t>
  </si>
  <si>
    <t>Cementový postřik vnitřních stěn nanášený celoplošně ručně</t>
  </si>
  <si>
    <t>-1260756279</t>
  </si>
  <si>
    <t>53,384+160,996</t>
  </si>
  <si>
    <t>45</t>
  </si>
  <si>
    <t>612311121</t>
  </si>
  <si>
    <t>Vápenná omítka hladká jednovrstvá vnitřních stěn nanášená ručně - pod obklady keramické</t>
  </si>
  <si>
    <t>-450954475</t>
  </si>
  <si>
    <t>68,768-5,042*2-2,65*2</t>
  </si>
  <si>
    <t>46</t>
  </si>
  <si>
    <t>612311141</t>
  </si>
  <si>
    <t>Vápenná omítka štuková dvouvrstvá vnitřních stěn nanášená ručně</t>
  </si>
  <si>
    <t>305705004</t>
  </si>
  <si>
    <t>"V16"2,35*2,3+4,637*4,5+2*0,5</t>
  </si>
  <si>
    <t>"V35"5,337*1,2+2*0,5</t>
  </si>
  <si>
    <t>"V36"(2,95+2,1+2,65+3,1)*2*1,2</t>
  </si>
  <si>
    <t>"V37"(5,9+5,7)*2*4,5-2*2</t>
  </si>
  <si>
    <t>47</t>
  </si>
  <si>
    <t>622321141</t>
  </si>
  <si>
    <t>Vápenocementová omítka štuková dvouvrstvá vnějších stěn nanášená ručně - sokl</t>
  </si>
  <si>
    <t>922340074</t>
  </si>
  <si>
    <t>(6,266+9,1+4,579+0,734)*0,55</t>
  </si>
  <si>
    <t>48</t>
  </si>
  <si>
    <t>622531011</t>
  </si>
  <si>
    <t>Tenkovrstvá silikonová zrnitá omítka tl. 1,5 mm včetně penetrace vnějších stěn</t>
  </si>
  <si>
    <t>433217435</t>
  </si>
  <si>
    <t>11,373</t>
  </si>
  <si>
    <t>49</t>
  </si>
  <si>
    <t>631311124</t>
  </si>
  <si>
    <t>Mazanina tl do 120 mm z betonu prostého bez zvýšených nároků na prostředí tř. C 16/20</t>
  </si>
  <si>
    <t>1091183710</t>
  </si>
  <si>
    <t>"V16"2,65*0,12</t>
  </si>
  <si>
    <t>"V35"4,1*0,12</t>
  </si>
  <si>
    <t>"V37"24,02*0,12</t>
  </si>
  <si>
    <t>Mezisoučet</t>
  </si>
  <si>
    <t>"pod novou stěnou"(6,266+9,1+4,6+0,75+2,35)*0,3*0,12</t>
  </si>
  <si>
    <t>50</t>
  </si>
  <si>
    <t>631311134</t>
  </si>
  <si>
    <t>Mazanina tl do 240 mm z betonu prostého bez zvýšených nároků na prostředí tř. C 16/20</t>
  </si>
  <si>
    <t>-456829407</t>
  </si>
  <si>
    <t>"V36"21,73*0,135</t>
  </si>
  <si>
    <t>51</t>
  </si>
  <si>
    <t>631319012</t>
  </si>
  <si>
    <t>Příplatek k mazanině tl do 120 mm za přehlazení povrchu</t>
  </si>
  <si>
    <t>84621984</t>
  </si>
  <si>
    <t>3,692</t>
  </si>
  <si>
    <t>52</t>
  </si>
  <si>
    <t>631319013</t>
  </si>
  <si>
    <t>Příplatek k mazanině tl do 240 mm za přehlazení povrchu</t>
  </si>
  <si>
    <t>303825296</t>
  </si>
  <si>
    <t>2,934</t>
  </si>
  <si>
    <t>53</t>
  </si>
  <si>
    <t>631319173</t>
  </si>
  <si>
    <t>Příplatek k mazanině tl do 120 mm za stržení povrchu spodní vrstvy před vložením výztuže</t>
  </si>
  <si>
    <t>-1153353314</t>
  </si>
  <si>
    <t>54</t>
  </si>
  <si>
    <t>631319175</t>
  </si>
  <si>
    <t>Příplatek k mazanině tl do 240 mm za stržení povrchu spodní vrstvy před vložením výztuže</t>
  </si>
  <si>
    <t>293057030</t>
  </si>
  <si>
    <t>55</t>
  </si>
  <si>
    <t>631351101</t>
  </si>
  <si>
    <t>Zřízení bednění rýh a hran v podlahách</t>
  </si>
  <si>
    <t>-142870273</t>
  </si>
  <si>
    <t>(0,734+4,579+9,1+6,416)*0,15</t>
  </si>
  <si>
    <t>56</t>
  </si>
  <si>
    <t>631351102</t>
  </si>
  <si>
    <t>Odstranění bednění rýh a hran v podlahách</t>
  </si>
  <si>
    <t>535483596</t>
  </si>
  <si>
    <t>3,124</t>
  </si>
  <si>
    <t>57</t>
  </si>
  <si>
    <t>631362021</t>
  </si>
  <si>
    <t>Výztuž mazanin svařovanými sítěmi Kari</t>
  </si>
  <si>
    <t>-893270845</t>
  </si>
  <si>
    <t>3,692/0,12*1,15*1,98*0,001*1,01</t>
  </si>
  <si>
    <t>21,73*1,15*1,98*0,001*1,01</t>
  </si>
  <si>
    <t>58</t>
  </si>
  <si>
    <t>632451022</t>
  </si>
  <si>
    <t>Vyrovnávací potěr tl do 30 mm z MC 15 provedený v pásu</t>
  </si>
  <si>
    <t>1094435405</t>
  </si>
  <si>
    <t>"V16"2,65</t>
  </si>
  <si>
    <t>"V35"4,1</t>
  </si>
  <si>
    <t>"V37"24,02</t>
  </si>
  <si>
    <t>59</t>
  </si>
  <si>
    <t>641951431</t>
  </si>
  <si>
    <t>Osazování dřevěných nebo kovových slepých rámů přes 4 m2 na MC</t>
  </si>
  <si>
    <t>977615587</t>
  </si>
  <si>
    <t>60</t>
  </si>
  <si>
    <t>642942111</t>
  </si>
  <si>
    <t>Osazování zárubní nebo rámů dveřních kovových do 2,5 m2 na MC</t>
  </si>
  <si>
    <t>881815625</t>
  </si>
  <si>
    <t>Přístavba - tabulka výrobků</t>
  </si>
  <si>
    <t>"Z19"2</t>
  </si>
  <si>
    <t>61</t>
  </si>
  <si>
    <t>553311430</t>
  </si>
  <si>
    <t>zárubeň ocelová pro běžné zdění H 145 800 L/P</t>
  </si>
  <si>
    <t>-450245447</t>
  </si>
  <si>
    <t>Ostatní konstrukce a práce, bourání</t>
  </si>
  <si>
    <t>62</t>
  </si>
  <si>
    <t>919726122</t>
  </si>
  <si>
    <t>Geotextilie pro ochranu, separaci a filtraci netkaná měrná hmotnost do 300 g/m2</t>
  </si>
  <si>
    <t>-1113812611</t>
  </si>
  <si>
    <t>82,49</t>
  </si>
  <si>
    <t>63</t>
  </si>
  <si>
    <t>941111121</t>
  </si>
  <si>
    <t>Montáž lešení řadového trubkového lehkého s podlahami zatížení do 200 kg/m2 š do 1,2 m v do 10 m</t>
  </si>
  <si>
    <t>1904492269</t>
  </si>
  <si>
    <t>6,299*3,5+9,1*3+5,5*1,5</t>
  </si>
  <si>
    <t>64</t>
  </si>
  <si>
    <t>941111221</t>
  </si>
  <si>
    <t>Příplatek k lešení řadovému trubkovému lehkému s podlahami š 1,2 m v 10 m za první a ZKD den použití</t>
  </si>
  <si>
    <t>-377285805</t>
  </si>
  <si>
    <t>57,597*30</t>
  </si>
  <si>
    <t>65</t>
  </si>
  <si>
    <t>941111821</t>
  </si>
  <si>
    <t>Demontáž lešení řadového trubkového lehkého s podlahami zatížení do 200 kg/m2 š do 1,2 m v do 10 m</t>
  </si>
  <si>
    <t>-711751531</t>
  </si>
  <si>
    <t>57,597</t>
  </si>
  <si>
    <t>66</t>
  </si>
  <si>
    <t>943211111</t>
  </si>
  <si>
    <t>Montáž lešení prostorového rámového lehkého s podlahami zatížení do 200 kg/m2 v do 10 m</t>
  </si>
  <si>
    <t>1650387056</t>
  </si>
  <si>
    <t>92,43/3*3</t>
  </si>
  <si>
    <t>67</t>
  </si>
  <si>
    <t>943211211</t>
  </si>
  <si>
    <t>Příplatek k lešení prostorovému rámovému lehkému s podlahami v do 10 m za první a ZKD den použití</t>
  </si>
  <si>
    <t>464950507</t>
  </si>
  <si>
    <t>92,43*30</t>
  </si>
  <si>
    <t>68</t>
  </si>
  <si>
    <t>943211811</t>
  </si>
  <si>
    <t>Demontáž lešení prostorového rámového lehkého s podlahami zatížení do 200 kg/m2 v do 10 m</t>
  </si>
  <si>
    <t>193693624</t>
  </si>
  <si>
    <t>92,43</t>
  </si>
  <si>
    <t>69</t>
  </si>
  <si>
    <t>944511111</t>
  </si>
  <si>
    <t>Montáž ochranné sítě z textilie z umělých vláken</t>
  </si>
  <si>
    <t>-66431541</t>
  </si>
  <si>
    <t>70</t>
  </si>
  <si>
    <t>944511211</t>
  </si>
  <si>
    <t>Příplatek k ochranné síti za první a ZKD den použití</t>
  </si>
  <si>
    <t>-467776782</t>
  </si>
  <si>
    <t>71</t>
  </si>
  <si>
    <t>944511811</t>
  </si>
  <si>
    <t>Demontáž ochranné sítě z textilie z umělých vláken</t>
  </si>
  <si>
    <t>-1509741363</t>
  </si>
  <si>
    <t>72</t>
  </si>
  <si>
    <t>-1538829602</t>
  </si>
  <si>
    <t>73</t>
  </si>
  <si>
    <t>952901114</t>
  </si>
  <si>
    <t>Vyčištění budov bytové a občanské výstavby při výšce podlaží přes 4 m</t>
  </si>
  <si>
    <t>-226234113</t>
  </si>
  <si>
    <t>"V16"32,47</t>
  </si>
  <si>
    <t>"V35"14,21</t>
  </si>
  <si>
    <t>"V36"21,73</t>
  </si>
  <si>
    <t>74</t>
  </si>
  <si>
    <t>961044111</t>
  </si>
  <si>
    <t>Bourání základů z betonu prostého</t>
  </si>
  <si>
    <t>-1340212929</t>
  </si>
  <si>
    <t>PŮDORYS 1.NP - BOURACÍ PRÁCE</t>
  </si>
  <si>
    <t>3*3,14*0,3*0,3*1,05</t>
  </si>
  <si>
    <t>75</t>
  </si>
  <si>
    <t>962032230</t>
  </si>
  <si>
    <t>Bourání zdiva z cihel pálených nebo vápenopískových na MV nebo MVC do 1 m3</t>
  </si>
  <si>
    <t>-1744800982</t>
  </si>
  <si>
    <t>"m.č. V16" 2*(0,9+2*0,15)*2*0,3+(1,4+2*0,15)*2*0,3</t>
  </si>
  <si>
    <t>76</t>
  </si>
  <si>
    <t>965042131</t>
  </si>
  <si>
    <t>Bourání podkladů pod dlažby nebo mazanin betonových nebo z litého asfaltu tl do 100 mm pl do 4 m2</t>
  </si>
  <si>
    <t>-162125889</t>
  </si>
  <si>
    <t>"m.č. V16" 2*0,1+0,2*0,1+1*0,1</t>
  </si>
  <si>
    <t>77</t>
  </si>
  <si>
    <t>965042231</t>
  </si>
  <si>
    <t>Bourání podkladů pod dlažby nebo mazanin betonových nebo z litého asfaltu tl přes 100 mm pl do 4 m2</t>
  </si>
  <si>
    <t>-1213497984</t>
  </si>
  <si>
    <t>"m.č. V16" 2*0,15+0,2*0,15+1*0,15</t>
  </si>
  <si>
    <t>78</t>
  </si>
  <si>
    <t>965042241</t>
  </si>
  <si>
    <t>Bourání podkladů pod dlažby nebo mazanin betonových nebo z litého asfaltu tl přes 100 mm pl pře 4 m2</t>
  </si>
  <si>
    <t>-1364406025</t>
  </si>
  <si>
    <t>"m.č. V16" 5*0,15</t>
  </si>
  <si>
    <t>79</t>
  </si>
  <si>
    <t>965049111</t>
  </si>
  <si>
    <t>Příplatek k bourání betonových mazanin za bourání se svařovanou sítí tl do 100 mm</t>
  </si>
  <si>
    <t>-559993431</t>
  </si>
  <si>
    <t>80</t>
  </si>
  <si>
    <t>965049112</t>
  </si>
  <si>
    <t>Příplatek k bourání betonových mazanin za bourání se svařovanou sítí tl přes 100 mm</t>
  </si>
  <si>
    <t>645387864</t>
  </si>
  <si>
    <t>"m.č. V16" 2*0,25</t>
  </si>
  <si>
    <t>81</t>
  </si>
  <si>
    <t>367204372</t>
  </si>
  <si>
    <t>0,48+0,75</t>
  </si>
  <si>
    <t>82</t>
  </si>
  <si>
    <t>966001411R</t>
  </si>
  <si>
    <t>Šetrné odstranění stojanu na kola kotveného šrouby vč. uskladnění pro další použití</t>
  </si>
  <si>
    <t>-1473006089</t>
  </si>
  <si>
    <t>83</t>
  </si>
  <si>
    <t>966071711R</t>
  </si>
  <si>
    <t>Šetrné bourání sloupků a vzpěr plotových ocelových zabetonovaných vč. uskladnění pro další použití</t>
  </si>
  <si>
    <t>610659428</t>
  </si>
  <si>
    <t>84</t>
  </si>
  <si>
    <t>966072811R</t>
  </si>
  <si>
    <t>Šetrné rozebrání oplocení z plotových svařovaných panelů vč. uskladnění pro další použití</t>
  </si>
  <si>
    <t>-1176387627</t>
  </si>
  <si>
    <t>12,5</t>
  </si>
  <si>
    <t>85</t>
  </si>
  <si>
    <t>968072558R</t>
  </si>
  <si>
    <t>Šetrné vybourání kovových vrat pl do 5 m2 vč. uskladnění pro další použití</t>
  </si>
  <si>
    <t>-1418428415</t>
  </si>
  <si>
    <t>2,2*2,2</t>
  </si>
  <si>
    <t>86</t>
  </si>
  <si>
    <t>96991R</t>
  </si>
  <si>
    <t xml:space="preserve">Vyvrtání prostupo pro elektroinstalaci v každém trámu střechy </t>
  </si>
  <si>
    <t>kpl</t>
  </si>
  <si>
    <t>1180549068</t>
  </si>
  <si>
    <t>87</t>
  </si>
  <si>
    <t>971033341</t>
  </si>
  <si>
    <t>Vybourání otvorů ve zdivu cihelném pl do 0,09 m2 na MVC nebo MV tl do 300 mm</t>
  </si>
  <si>
    <t>-915628330</t>
  </si>
  <si>
    <t>Prostupy VZT</t>
  </si>
  <si>
    <t>88</t>
  </si>
  <si>
    <t>971033441</t>
  </si>
  <si>
    <t>Vybourání otvorů ve zdivu cihelném pl do 0,25 m2 na MVC nebo MV tl do 300 mm</t>
  </si>
  <si>
    <t>-1315967230</t>
  </si>
  <si>
    <t>89</t>
  </si>
  <si>
    <t>975043111</t>
  </si>
  <si>
    <t>Jednořadové podchycení stropů pro osazení nosníků v do 3,5 m pro zatížení do 750 kg/m</t>
  </si>
  <si>
    <t>1399832929</t>
  </si>
  <si>
    <t>2*(0,9+2*0,2)+(0,9+2*0,2)+(1,4+2*0,2)</t>
  </si>
  <si>
    <t>90</t>
  </si>
  <si>
    <t>977151121</t>
  </si>
  <si>
    <t>Jádrové vrty diamantovými korunkami do D 120 mm do stavebních materiálů</t>
  </si>
  <si>
    <t>1039767336</t>
  </si>
  <si>
    <t>0,5</t>
  </si>
  <si>
    <t>91</t>
  </si>
  <si>
    <t>977211112</t>
  </si>
  <si>
    <t>Řezání ŽB kcí hl do 350 mm stěnovou pilou do průměru výztuže 16 mm</t>
  </si>
  <si>
    <t>-2061766274</t>
  </si>
  <si>
    <t>"m.č. V16" 5,379+0,3+0,8+5,379-3*0,3+2,25</t>
  </si>
  <si>
    <t>92</t>
  </si>
  <si>
    <t>978036191</t>
  </si>
  <si>
    <t>Otlučení omítek vnějších ploch rozsahu do 100 % - sokl</t>
  </si>
  <si>
    <t>1269577069</t>
  </si>
  <si>
    <t>Přístavba bourací práce</t>
  </si>
  <si>
    <t>3,8</t>
  </si>
  <si>
    <t>997</t>
  </si>
  <si>
    <t>Přesun sutě</t>
  </si>
  <si>
    <t>93</t>
  </si>
  <si>
    <t>997013112</t>
  </si>
  <si>
    <t>Vnitrostaveništní doprava suti a vybouraných hmot pro budovy v do 9 m s použitím mechanizace</t>
  </si>
  <si>
    <t>1904695185</t>
  </si>
  <si>
    <t>"celková tonáž"64,257</t>
  </si>
  <si>
    <t>"dřevěný obklad uložený u investora"-0,664</t>
  </si>
  <si>
    <t>94</t>
  </si>
  <si>
    <t>997013501</t>
  </si>
  <si>
    <t>Odvoz suti na skládku a vybouraných hmot nebo meziskládku do 1 km se složením</t>
  </si>
  <si>
    <t>-252785517</t>
  </si>
  <si>
    <t>63,593</t>
  </si>
  <si>
    <t>95</t>
  </si>
  <si>
    <t>997013509</t>
  </si>
  <si>
    <t>Příplatek k odvozu suti a vybouraných hmot na skládku ZKD 1 km přes 1 km</t>
  </si>
  <si>
    <t>-289737414</t>
  </si>
  <si>
    <t>19*63,593</t>
  </si>
  <si>
    <t>96</t>
  </si>
  <si>
    <t>997013814</t>
  </si>
  <si>
    <t>Poplatek za uložení stavebního odpadu z izolačních hmot (lepenka asfaltovaná)na skládce (skládkovné)</t>
  </si>
  <si>
    <t>191321018</t>
  </si>
  <si>
    <t>0,012</t>
  </si>
  <si>
    <t>97</t>
  </si>
  <si>
    <t>997013831</t>
  </si>
  <si>
    <t>Poplatek za uložení stavebního směsného odpadu na skládce (skládkovné)</t>
  </si>
  <si>
    <t>386573657</t>
  </si>
  <si>
    <t>"lepenka asfaltovaná"-0,012</t>
  </si>
  <si>
    <t>998</t>
  </si>
  <si>
    <t>Přesun hmot</t>
  </si>
  <si>
    <t>98</t>
  </si>
  <si>
    <t>998011001</t>
  </si>
  <si>
    <t>Přesun hmot pro budovy zděné v do 6 m</t>
  </si>
  <si>
    <t>-1941847457</t>
  </si>
  <si>
    <t>PSV</t>
  </si>
  <si>
    <t>Práce a dodávky PSV</t>
  </si>
  <si>
    <t>711</t>
  </si>
  <si>
    <t>Izolace proti vodě, vlhkosti a plynům</t>
  </si>
  <si>
    <t>99</t>
  </si>
  <si>
    <t>711111001</t>
  </si>
  <si>
    <t>Provedení izolace proti zemní vlhkosti vodorovné za studena nátěrem penetračním</t>
  </si>
  <si>
    <t>-1406893045</t>
  </si>
  <si>
    <t>5,147*1+9,3*6,277</t>
  </si>
  <si>
    <t>100</t>
  </si>
  <si>
    <t>111631500</t>
  </si>
  <si>
    <t xml:space="preserve">lak asfaltový </t>
  </si>
  <si>
    <t>108423594</t>
  </si>
  <si>
    <t>Poznámka k položce:
Spotřeba 0,3-0,4kg/m2 dle povrchu, ředidlo technický benzín</t>
  </si>
  <si>
    <t>63,523*0,0003</t>
  </si>
  <si>
    <t>101</t>
  </si>
  <si>
    <t>711112001</t>
  </si>
  <si>
    <t>Provedení izolace proti zemní vlhkosti svislé za studena nátěrem penetračním</t>
  </si>
  <si>
    <t>1363472492</t>
  </si>
  <si>
    <t>(5,15+9,1+6,266)*0,2</t>
  </si>
  <si>
    <t>102</t>
  </si>
  <si>
    <t>-1989725831</t>
  </si>
  <si>
    <t>4,103*0,00035</t>
  </si>
  <si>
    <t>103</t>
  </si>
  <si>
    <t>711131811</t>
  </si>
  <si>
    <t>Odstranění izolace proti zemní vlhkosti vodorovné</t>
  </si>
  <si>
    <t>1368027914</t>
  </si>
  <si>
    <t>"m.č. V16" 0,2+1,9+1</t>
  </si>
  <si>
    <t>104</t>
  </si>
  <si>
    <t>711141559</t>
  </si>
  <si>
    <t>Provedení izolace proti zemní vlhkosti pásy přitavením vodorovné NAIP</t>
  </si>
  <si>
    <t>1987165303</t>
  </si>
  <si>
    <t>63,523</t>
  </si>
  <si>
    <t>105</t>
  </si>
  <si>
    <t>711142559</t>
  </si>
  <si>
    <t>Provedení izolace proti zemní vlhkosti pásy přitavením svislé NAIP</t>
  </si>
  <si>
    <t>1060786857</t>
  </si>
  <si>
    <t>4,103</t>
  </si>
  <si>
    <t>106</t>
  </si>
  <si>
    <t>628560000</t>
  </si>
  <si>
    <t>pás asfaltovaný bitumenový se střední radonovou ochranou</t>
  </si>
  <si>
    <t>1570130744</t>
  </si>
  <si>
    <t>(63,523+4,103)*1,15</t>
  </si>
  <si>
    <t>77,77*1,15 'Přepočtené koeficientem množství</t>
  </si>
  <si>
    <t>107</t>
  </si>
  <si>
    <t>998711101</t>
  </si>
  <si>
    <t>Přesun hmot tonážní pro izolace proti vodě, vlhkosti a plynům v objektech výšky do 6 m</t>
  </si>
  <si>
    <t>4982508</t>
  </si>
  <si>
    <t>713</t>
  </si>
  <si>
    <t>Izolace tepelné</t>
  </si>
  <si>
    <t>108</t>
  </si>
  <si>
    <t>713111126</t>
  </si>
  <si>
    <t>Montáž izolace tepelné spodem stropů lepením bodově rohoží, pásů, dílců, desek</t>
  </si>
  <si>
    <t>1482301994</t>
  </si>
  <si>
    <t>35,94</t>
  </si>
  <si>
    <t>109</t>
  </si>
  <si>
    <t>631481120</t>
  </si>
  <si>
    <t>deska minerální izolační mm tl.100 mm</t>
  </si>
  <si>
    <t>-2009889850</t>
  </si>
  <si>
    <t>35,94*1,02</t>
  </si>
  <si>
    <t>110</t>
  </si>
  <si>
    <t>713191132</t>
  </si>
  <si>
    <t>Montáž izolace tepelné podlah, stropů vrchem nebo střech překrytí separační fólií z PE</t>
  </si>
  <si>
    <t>-931372140</t>
  </si>
  <si>
    <t>111</t>
  </si>
  <si>
    <t>283292520</t>
  </si>
  <si>
    <t xml:space="preserve">fólie podstřešní difúzní </t>
  </si>
  <si>
    <t>1983076982</t>
  </si>
  <si>
    <t>35,94*1,1</t>
  </si>
  <si>
    <t>112</t>
  </si>
  <si>
    <t>-1471837751</t>
  </si>
  <si>
    <t>832,5</t>
  </si>
  <si>
    <t>113</t>
  </si>
  <si>
    <t>283231510</t>
  </si>
  <si>
    <t>papír separační potažený PE fólií  bal. 130 m2</t>
  </si>
  <si>
    <t>-1053790254</t>
  </si>
  <si>
    <t>Poznámka k položce:
oddělení betonových nebo samonivelačních vyrovnávacích vrstev</t>
  </si>
  <si>
    <t>832,5*1,1</t>
  </si>
  <si>
    <t>915,75*1,1 'Přepočtené koeficientem množství</t>
  </si>
  <si>
    <t>114</t>
  </si>
  <si>
    <t>998713101</t>
  </si>
  <si>
    <t>Přesun hmot tonážní pro izolace tepelné v objektech v do 6 m</t>
  </si>
  <si>
    <t>-1009449948</t>
  </si>
  <si>
    <t>762</t>
  </si>
  <si>
    <t>Konstrukce tesařské</t>
  </si>
  <si>
    <t>115</t>
  </si>
  <si>
    <t>762341210</t>
  </si>
  <si>
    <t>Montáž bednění střech rovných a šikmých sklonu do 60° z hrubých prken na sraz</t>
  </si>
  <si>
    <t>462228896</t>
  </si>
  <si>
    <t>Střecha nové řešení,řezy,TZ</t>
  </si>
  <si>
    <t>116</t>
  </si>
  <si>
    <t>611899950R</t>
  </si>
  <si>
    <t>palubky podlahové smrk 24 x 146 mm A/B,impregnované</t>
  </si>
  <si>
    <t>205802400</t>
  </si>
  <si>
    <t>105*1,05</t>
  </si>
  <si>
    <t>117</t>
  </si>
  <si>
    <t>762522811R</t>
  </si>
  <si>
    <t>Šetrná demontáž části stávající nosné konstrukce krovu (římsa ve štítu) vč. uskladnnění pro další použití vč. podepření a vyheverování 3 kusů dřevěných vaznic 120/320 orientační délky 5000 mm</t>
  </si>
  <si>
    <t>-1481738357</t>
  </si>
  <si>
    <t>PŘÍSTAVBA - STŘECHA BOURÁNÍ</t>
  </si>
  <si>
    <t>118</t>
  </si>
  <si>
    <t>762522812R</t>
  </si>
  <si>
    <t>Demontáž jednoho pole venkovní pergoly vč. uskladnění pro další použití</t>
  </si>
  <si>
    <t>1116857155</t>
  </si>
  <si>
    <t>Řezy</t>
  </si>
  <si>
    <t>119</t>
  </si>
  <si>
    <t>762991R</t>
  </si>
  <si>
    <t>D+M tesařské konstrukce střechy půd.rozměr 5,64-7,3x16m(ve stejném rastru jako půvpdní střecha z lepeného lamelového dřeva GL24+krokve z hraněného řeziva S10)</t>
  </si>
  <si>
    <t>1307045586</t>
  </si>
  <si>
    <t>Střecha nové řešení</t>
  </si>
  <si>
    <t>120</t>
  </si>
  <si>
    <t>762992R</t>
  </si>
  <si>
    <t>D+M ocelových kotevních,zavětrovacích a spojovacích prvků krovu v povrch.úpravě zinkováním</t>
  </si>
  <si>
    <t>-186239572</t>
  </si>
  <si>
    <t>121</t>
  </si>
  <si>
    <t>998762101</t>
  </si>
  <si>
    <t>Přesun hmot tonážní pro kce tesařské v objektech v do 6 m</t>
  </si>
  <si>
    <t>764808246</t>
  </si>
  <si>
    <t>763</t>
  </si>
  <si>
    <t>Konstrukce suché výstavby</t>
  </si>
  <si>
    <t>122</t>
  </si>
  <si>
    <t>763131611</t>
  </si>
  <si>
    <t>Montáž dvouvrstvé dřevěné nosné konstrukce SDK podhled</t>
  </si>
  <si>
    <t>-1338363381</t>
  </si>
  <si>
    <t>123</t>
  </si>
  <si>
    <t>605110110</t>
  </si>
  <si>
    <t>řezivo jehličnaté deskové neopracované střed jakost I</t>
  </si>
  <si>
    <t>1223304829</t>
  </si>
  <si>
    <t>(6*2,65+3*5,1+6*2,65+3*3,1+3*6+3*2,65)*0,05*0,05*1,05</t>
  </si>
  <si>
    <t>124</t>
  </si>
  <si>
    <t>763131621</t>
  </si>
  <si>
    <t>Montáž desek tl. 12,5 mm podhled</t>
  </si>
  <si>
    <t>-575913329</t>
  </si>
  <si>
    <t>125</t>
  </si>
  <si>
    <t>595907960</t>
  </si>
  <si>
    <t>deska cementotřísková zpevněná na obou stranách vložkou ze skelných vláken tl.1,2 cm</t>
  </si>
  <si>
    <t>-107798532</t>
  </si>
  <si>
    <t>35,94*1,1 'Přepočtené koeficientem množství</t>
  </si>
  <si>
    <t>126</t>
  </si>
  <si>
    <t>763131721</t>
  </si>
  <si>
    <t>SDK podhled skoková změna v do 0,5 m</t>
  </si>
  <si>
    <t>1118545991</t>
  </si>
  <si>
    <t>127</t>
  </si>
  <si>
    <t>763131771R</t>
  </si>
  <si>
    <t>Příplatek k podhledu za vytmelení a přebroušení</t>
  </si>
  <si>
    <t>1765099019</t>
  </si>
  <si>
    <t>128</t>
  </si>
  <si>
    <t>998763301</t>
  </si>
  <si>
    <t>Přesun hmot tonážní pro sádrokartonové konstrukce v objektech v do 6 m</t>
  </si>
  <si>
    <t>1667420656</t>
  </si>
  <si>
    <t>764</t>
  </si>
  <si>
    <t>Konstrukce klempířské</t>
  </si>
  <si>
    <t>129</t>
  </si>
  <si>
    <t>764001821</t>
  </si>
  <si>
    <t>Demontáž krytiny ze svitků nebo tabulí do suti</t>
  </si>
  <si>
    <t>455199996</t>
  </si>
  <si>
    <t>30+8</t>
  </si>
  <si>
    <t>130</t>
  </si>
  <si>
    <t>764004803</t>
  </si>
  <si>
    <t>Demontáž podokapního žlabu k dalšímu použití</t>
  </si>
  <si>
    <t>503392541</t>
  </si>
  <si>
    <t>131</t>
  </si>
  <si>
    <t>764141401</t>
  </si>
  <si>
    <t>Krytina střechy rovné drážkováním ze svitků z TiZn předzvětralého plechu rš 500 mm sklonu do 30°,tl.plechu 0,7mm,vč.napojení na žlab,oplechování prostupů střechou apod.</t>
  </si>
  <si>
    <t>-833115156</t>
  </si>
  <si>
    <t>"K01"118</t>
  </si>
  <si>
    <t>"K02"9,5</t>
  </si>
  <si>
    <t>132</t>
  </si>
  <si>
    <t>764541403R</t>
  </si>
  <si>
    <t>Žlab podokapní půlkruhový z TiZn předzvětralého plechu průměr 190 mm</t>
  </si>
  <si>
    <t>-729327845</t>
  </si>
  <si>
    <t>"K03"4,7*1,1</t>
  </si>
  <si>
    <t>133</t>
  </si>
  <si>
    <t>764548324</t>
  </si>
  <si>
    <t>Svody kruhové včetně objímek, kolen, odskoků z TiZn lesklého plechu průměru 120 mm</t>
  </si>
  <si>
    <t>585832463</t>
  </si>
  <si>
    <t>"K04"4,2*1,1</t>
  </si>
  <si>
    <t>134</t>
  </si>
  <si>
    <t>998764101</t>
  </si>
  <si>
    <t>Přesun hmot tonážní pro konstrukce klempířské v objektech v do 6 m</t>
  </si>
  <si>
    <t>-1350441049</t>
  </si>
  <si>
    <t>766</t>
  </si>
  <si>
    <t>Konstrukce truhlářské</t>
  </si>
  <si>
    <t>135</t>
  </si>
  <si>
    <t>766411821R</t>
  </si>
  <si>
    <t>Šetrná demontáž truhlářského obložení stěn z palubek vč. uskladnění pro další použití</t>
  </si>
  <si>
    <t>-1824081044</t>
  </si>
  <si>
    <t>136</t>
  </si>
  <si>
    <t>766411822</t>
  </si>
  <si>
    <t>Šetrná demontáž truhlářského obložení stěn podkladových roštů vč. uskladnění pro další použití</t>
  </si>
  <si>
    <t>-528385609</t>
  </si>
  <si>
    <t>137</t>
  </si>
  <si>
    <t>766422232</t>
  </si>
  <si>
    <t>Montáž obložení podhledů jednoduchých panely dýhovanými do 1,50 m2</t>
  </si>
  <si>
    <t>-864103759</t>
  </si>
  <si>
    <t>Přístavba -střecha nové řešení,řezy,TZ</t>
  </si>
  <si>
    <t>(8,36+15,903+6)*1,2</t>
  </si>
  <si>
    <t>138</t>
  </si>
  <si>
    <t>607262810</t>
  </si>
  <si>
    <t>deska dřevoštěpková OSB 3 PD4 voděodolná 2500x675x12 mm</t>
  </si>
  <si>
    <t>1139865106</t>
  </si>
  <si>
    <t>36,316*1,05</t>
  </si>
  <si>
    <t>139</t>
  </si>
  <si>
    <t>766660001</t>
  </si>
  <si>
    <t>Montáž dveřních křídel otvíravých 1křídlových š do 0,8 m do ocelové zárubně</t>
  </si>
  <si>
    <t>-1358576435</t>
  </si>
  <si>
    <t>"T02"2</t>
  </si>
  <si>
    <t>140</t>
  </si>
  <si>
    <t>611629300R</t>
  </si>
  <si>
    <t>dveře vnitřní hladké s polodrážkou laminované barva bílá plné 1křídlé 60x197 cm,vč.kování klika-klika,zámek vložkový</t>
  </si>
  <si>
    <t>2067926092</t>
  </si>
  <si>
    <t>141</t>
  </si>
  <si>
    <t>766691917</t>
  </si>
  <si>
    <t>Vyvěšení nebo zavěšení dřevěných křídel vrat pl do 4 m2</t>
  </si>
  <si>
    <t>-1762770147</t>
  </si>
  <si>
    <t>142</t>
  </si>
  <si>
    <t>766695233</t>
  </si>
  <si>
    <t>Montáž truhlářských prahů dveří 2křídlových šířky přes 10 cm</t>
  </si>
  <si>
    <t>1652928677</t>
  </si>
  <si>
    <t>"T08"1</t>
  </si>
  <si>
    <t>143</t>
  </si>
  <si>
    <t>611875010R</t>
  </si>
  <si>
    <t>prah dveřní dřevěný bukový tl 2 cm dl.220 cm š 15 cm</t>
  </si>
  <si>
    <t>1320865473</t>
  </si>
  <si>
    <t>144</t>
  </si>
  <si>
    <t>766991R</t>
  </si>
  <si>
    <t>D+M parapetní desky pultu (2x OSB deska tl.22mm nebo fošna tl.45mm)š.375mm,dl.1200mm</t>
  </si>
  <si>
    <t>275564177</t>
  </si>
  <si>
    <t>"T06"1</t>
  </si>
  <si>
    <t>145</t>
  </si>
  <si>
    <t>766992R</t>
  </si>
  <si>
    <t>D+M parapetní desky pultu (2x OSB deska tl.22mm nebo fošna tl.45mm)š.375mm,dl.2200mm</t>
  </si>
  <si>
    <t>463033411</t>
  </si>
  <si>
    <t>"T07"2</t>
  </si>
  <si>
    <t>146</t>
  </si>
  <si>
    <t>766993R</t>
  </si>
  <si>
    <t>D+M obložení fasády hoblovaným obkladem s horizontálním členěním (severský modřín) tl.18mm,š.13-15cm vč.podkladní dřevěné konstrukce kotvené do zdiva,vč.lemování otvorů a nátěru</t>
  </si>
  <si>
    <t>997224216</t>
  </si>
  <si>
    <t>147</t>
  </si>
  <si>
    <t>998766101</t>
  </si>
  <si>
    <t>Přesun hmot tonážní pro konstrukce truhlářské v objektech v do 6 m</t>
  </si>
  <si>
    <t>-1782233253</t>
  </si>
  <si>
    <t>767</t>
  </si>
  <si>
    <t>Konstrukce zámečnické</t>
  </si>
  <si>
    <t>148</t>
  </si>
  <si>
    <t>767610211</t>
  </si>
  <si>
    <t>Montáž oken podávacích horizontálně posuvných ve vodícím rámu na zdi</t>
  </si>
  <si>
    <t>1763744226</t>
  </si>
  <si>
    <t>"Z12"1*1,2*1,4</t>
  </si>
  <si>
    <t>"Z13"2*2,2*1,4</t>
  </si>
  <si>
    <t>149</t>
  </si>
  <si>
    <t>767991R</t>
  </si>
  <si>
    <t>okno hliníkové tříkřídlové 1200/1400mm,dvě posuvná křídlá,horní křídlo pevné,čiré jednoduché vrstvené sklo,kování celoobvodové,antikorozní úprava,uzamykatelné,rám tmavě šedý,křídla světle šedá</t>
  </si>
  <si>
    <t>1994053234</t>
  </si>
  <si>
    <t>"Z12"1</t>
  </si>
  <si>
    <t>150</t>
  </si>
  <si>
    <t>767992R</t>
  </si>
  <si>
    <t>okno hliníkové tříkřídlové 2200/1400mm,dvě posuvná křídlá,horní křídlo pevné,čiré jednoduché vrstvené sklo,kování celoobvodové,antikorozní úprava,uzamykatelné,rám tmavě šedý,křídla světle šedá</t>
  </si>
  <si>
    <t>964615428</t>
  </si>
  <si>
    <t>"Z13"2</t>
  </si>
  <si>
    <t>151</t>
  </si>
  <si>
    <t>767651210</t>
  </si>
  <si>
    <t>Montáž vrat garážových otvíravých do ocelové zárubně plochy do 6 m2</t>
  </si>
  <si>
    <t>933871442</t>
  </si>
  <si>
    <t>152</t>
  </si>
  <si>
    <t>767993R</t>
  </si>
  <si>
    <t>D+M oplechování výdejního pultu -komplet s prvkem T06,nerez.plechem r.š.600mm,dl.1200mm</t>
  </si>
  <si>
    <t>302215613</t>
  </si>
  <si>
    <t>"Z25"1</t>
  </si>
  <si>
    <t>153</t>
  </si>
  <si>
    <t>767994R</t>
  </si>
  <si>
    <t>D+M oplechování výdejního pultu -komplet s prvkem T07,nerez.plechem r.š.600mm,dl.2200mm</t>
  </si>
  <si>
    <t>-386506471</t>
  </si>
  <si>
    <t>"Z28"2</t>
  </si>
  <si>
    <t>154</t>
  </si>
  <si>
    <t>767995R</t>
  </si>
  <si>
    <t>D+M bezhalogenové ohebné dvouplášťové korugované chráničky,vč.zatahovacího drátu,venk.průměr 90mm,vnitřní průměr 75mm</t>
  </si>
  <si>
    <t>1154587918</t>
  </si>
  <si>
    <t>"P01"3+3,3</t>
  </si>
  <si>
    <t>155</t>
  </si>
  <si>
    <t>767996701R</t>
  </si>
  <si>
    <t>Demontáž stávajících háků na plavecké dráhy</t>
  </si>
  <si>
    <t>-576831714</t>
  </si>
  <si>
    <t>156</t>
  </si>
  <si>
    <t>767996R</t>
  </si>
  <si>
    <t>Nový plot ze svařovaných lotových panelů vč.nových sloupků (použít zdemontovaný stávající materiál ze stáv.oplocení)</t>
  </si>
  <si>
    <t>210512601</t>
  </si>
  <si>
    <t>157</t>
  </si>
  <si>
    <t>998767101</t>
  </si>
  <si>
    <t>Přesun hmot tonážní pro zámečnické konstrukce v objektech v do 6 m</t>
  </si>
  <si>
    <t>-1708932606</t>
  </si>
  <si>
    <t>771</t>
  </si>
  <si>
    <t>Podlahy z dlaždic</t>
  </si>
  <si>
    <t>158</t>
  </si>
  <si>
    <t>771574131</t>
  </si>
  <si>
    <t>Montáž podlah keramických režných protiskluzných lepených flexibilním lepidlem do 50 ks/m2</t>
  </si>
  <si>
    <t>140648613</t>
  </si>
  <si>
    <t>159</t>
  </si>
  <si>
    <t>597611100</t>
  </si>
  <si>
    <t>dlaždice keramické tl.0,9 cm I. j.R11,mrazuvzdorné,20x20cm</t>
  </si>
  <si>
    <t>741819262</t>
  </si>
  <si>
    <t>160</t>
  </si>
  <si>
    <t>771579196</t>
  </si>
  <si>
    <t>Příplatek k montáž podlah keramických za spárování tmelem dvousložkovým</t>
  </si>
  <si>
    <t>26702867</t>
  </si>
  <si>
    <t>161</t>
  </si>
  <si>
    <t>771579197</t>
  </si>
  <si>
    <t>Příplatek k montáž podlah keramických za lepení dvousložkovým lepidlem</t>
  </si>
  <si>
    <t>475997778</t>
  </si>
  <si>
    <t>162</t>
  </si>
  <si>
    <t>771591111</t>
  </si>
  <si>
    <t>Podlahy penetrace podkladu</t>
  </si>
  <si>
    <t>1279095187</t>
  </si>
  <si>
    <t>163</t>
  </si>
  <si>
    <t>998771101</t>
  </si>
  <si>
    <t>Přesun hmot tonážní pro podlahy z dlaždic v objektech v do 6 m</t>
  </si>
  <si>
    <t>1162043866</t>
  </si>
  <si>
    <t>775</t>
  </si>
  <si>
    <t>Podlahy skládané</t>
  </si>
  <si>
    <t>164</t>
  </si>
  <si>
    <t>775429121</t>
  </si>
  <si>
    <t>Montáž podlahové lišty přechodové připevněné vruty</t>
  </si>
  <si>
    <t>587747497</t>
  </si>
  <si>
    <t>"Z31"2*0,9</t>
  </si>
  <si>
    <t>165</t>
  </si>
  <si>
    <t>553431100R</t>
  </si>
  <si>
    <t>hliníkový přechodový profil eloxovaný 30 stříbro</t>
  </si>
  <si>
    <t>-1768200911</t>
  </si>
  <si>
    <t>166</t>
  </si>
  <si>
    <t>998775101</t>
  </si>
  <si>
    <t>Přesun hmot tonážní pro podlahy dřevěné v objektech v do 6 m</t>
  </si>
  <si>
    <t>-1516606261</t>
  </si>
  <si>
    <t>781</t>
  </si>
  <si>
    <t>Dokončovací práce - obklady</t>
  </si>
  <si>
    <t>167</t>
  </si>
  <si>
    <t>781414112</t>
  </si>
  <si>
    <t>Montáž obkladaček vnitřních pórovinových pravoúhlých do 25 ks/m2 lepených flexibilním lepidlem</t>
  </si>
  <si>
    <t>1946590833</t>
  </si>
  <si>
    <t>"V35"(2,65+5,042)*2*2-0,8*2</t>
  </si>
  <si>
    <t>"V36"(2,95+2,1+2,65+3,1)*2*2-2*1,8*1</t>
  </si>
  <si>
    <t>168</t>
  </si>
  <si>
    <t>597610450R</t>
  </si>
  <si>
    <t>obkládačky keramické (barevné) 20 x 20 x 0,68 cm I. j.,mrazuvzdorné</t>
  </si>
  <si>
    <t>146655200</t>
  </si>
  <si>
    <t>68,768*1,1</t>
  </si>
  <si>
    <t>169</t>
  </si>
  <si>
    <t>781419195</t>
  </si>
  <si>
    <t>Příplatek k montáži obkladů vnitřních pórovinových za spárování bílým cementem</t>
  </si>
  <si>
    <t>-1632248381</t>
  </si>
  <si>
    <t>68,768</t>
  </si>
  <si>
    <t>170</t>
  </si>
  <si>
    <t>781419197</t>
  </si>
  <si>
    <t>Příplatek k montáži obkladů vnitřních pórovinových za spárování silikonem</t>
  </si>
  <si>
    <t>1045993209</t>
  </si>
  <si>
    <t>2*4,8</t>
  </si>
  <si>
    <t>171</t>
  </si>
  <si>
    <t>781494111R</t>
  </si>
  <si>
    <t>Hliníkové profily rohové lepené flexibilním lepidlem</t>
  </si>
  <si>
    <t>595224884</t>
  </si>
  <si>
    <t>4,9*3+(1,2+1,4)*2+2*(2,2+1,4)*2</t>
  </si>
  <si>
    <t>172</t>
  </si>
  <si>
    <t>781494511R</t>
  </si>
  <si>
    <t>Hliníkové profily ukončovací lepené flexibilním lepidlem</t>
  </si>
  <si>
    <t>1828639236</t>
  </si>
  <si>
    <t>"V35"(2,65+5,042)*2-0,8</t>
  </si>
  <si>
    <t>"V36"(2,95+2,1+2,65+3,1)*2</t>
  </si>
  <si>
    <t>173</t>
  </si>
  <si>
    <t>781495111</t>
  </si>
  <si>
    <t>Penetrace podkladu vnitřních obkladů</t>
  </si>
  <si>
    <t>30268275</t>
  </si>
  <si>
    <t>174</t>
  </si>
  <si>
    <t>998781101</t>
  </si>
  <si>
    <t>Přesun hmot tonážní pro obklady keramické v objektech v do 6 m</t>
  </si>
  <si>
    <t>268107118</t>
  </si>
  <si>
    <t>783</t>
  </si>
  <si>
    <t>Dokončovací práce - nátěry</t>
  </si>
  <si>
    <t>175</t>
  </si>
  <si>
    <t>783124101</t>
  </si>
  <si>
    <t>Základní jednonásobný akrylátový nátěr truhlářských konstrukcí</t>
  </si>
  <si>
    <t>1801004565</t>
  </si>
  <si>
    <t>"podhledy z OSB desek"36,5</t>
  </si>
  <si>
    <t>176</t>
  </si>
  <si>
    <t>783127101</t>
  </si>
  <si>
    <t>Krycí jednonásobný akrylátový nátěr truhlářských konstrukcí</t>
  </si>
  <si>
    <t>1661800355</t>
  </si>
  <si>
    <t>36,5</t>
  </si>
  <si>
    <t>177</t>
  </si>
  <si>
    <t>783314101</t>
  </si>
  <si>
    <t>Základní jednonásobný syntetický nátěr zámečnických konstrukcí</t>
  </si>
  <si>
    <t>-935485792</t>
  </si>
  <si>
    <t>"Z19"2*4,8*0,6</t>
  </si>
  <si>
    <t>178</t>
  </si>
  <si>
    <t>783317101</t>
  </si>
  <si>
    <t>Krycí jednonásobný syntetický standardní nátěr zámečnických konstrukcí</t>
  </si>
  <si>
    <t>185096025</t>
  </si>
  <si>
    <t>5,76</t>
  </si>
  <si>
    <t>179</t>
  </si>
  <si>
    <t>783806807R</t>
  </si>
  <si>
    <t>Odstranění nátěrů ze zdiva odstraňovačem nátěrů</t>
  </si>
  <si>
    <t>-860344822</t>
  </si>
  <si>
    <t>27,9</t>
  </si>
  <si>
    <t>180</t>
  </si>
  <si>
    <t>783826301</t>
  </si>
  <si>
    <t>Elastický (trvale pružný) nátěr zdiva černou barvou</t>
  </si>
  <si>
    <t>-1858995035</t>
  </si>
  <si>
    <t>6,266*3,9+9,1*3,5+(2,379+2,2+0,734)*3-2,35*2,3-1,2*1,4-2*2,2*1,4</t>
  </si>
  <si>
    <t>181</t>
  </si>
  <si>
    <t>783901453</t>
  </si>
  <si>
    <t>Vysátí betonových podlah před provedením nátěru</t>
  </si>
  <si>
    <t>2081902893</t>
  </si>
  <si>
    <t>30,77</t>
  </si>
  <si>
    <t>182</t>
  </si>
  <si>
    <t>783923161</t>
  </si>
  <si>
    <t>Penetrační akrylátový nátěr pórovitých betonových podlah</t>
  </si>
  <si>
    <t>-96830289</t>
  </si>
  <si>
    <t>"podlaha"30,77</t>
  </si>
  <si>
    <t>"V16"5,5*0,15</t>
  </si>
  <si>
    <t>"V37"(5,934+5,7)*2*0,15</t>
  </si>
  <si>
    <t>183</t>
  </si>
  <si>
    <t>783927161</t>
  </si>
  <si>
    <t>Krycí dvojnásobný akrylátový nátěr betonové podlahy</t>
  </si>
  <si>
    <t>950567767</t>
  </si>
  <si>
    <t>35,085</t>
  </si>
  <si>
    <t>184</t>
  </si>
  <si>
    <t>783991R</t>
  </si>
  <si>
    <t>Impregnace nosné konstrukce střechy</t>
  </si>
  <si>
    <t>-29310222</t>
  </si>
  <si>
    <t>185</t>
  </si>
  <si>
    <t>783992R</t>
  </si>
  <si>
    <t>Pohledové části nové střechy natřeny lazurovacím lakem odstínu dle standardního vzorníku</t>
  </si>
  <si>
    <t>1585956441</t>
  </si>
  <si>
    <t>186</t>
  </si>
  <si>
    <t>783993R</t>
  </si>
  <si>
    <t>Pohledová část střešních prken hoblovaných natřena lazurovacím lakem dle standardního vzorníku</t>
  </si>
  <si>
    <t>-696058313</t>
  </si>
  <si>
    <t>187</t>
  </si>
  <si>
    <t>783997151</t>
  </si>
  <si>
    <t>Příplatek k cenám krycího nátěru betonové podlahy za protiskluznou úpravu</t>
  </si>
  <si>
    <t>-96138419</t>
  </si>
  <si>
    <t>784</t>
  </si>
  <si>
    <t>Dokončovací práce - malby a tapety</t>
  </si>
  <si>
    <t>188</t>
  </si>
  <si>
    <t>784181103</t>
  </si>
  <si>
    <t>Základní akrylátová jednonásobná penetrace podkladu v místnostech výšky do 5,00m</t>
  </si>
  <si>
    <t>-1061704022</t>
  </si>
  <si>
    <t>171,053+35,94</t>
  </si>
  <si>
    <t>189</t>
  </si>
  <si>
    <t>784221103</t>
  </si>
  <si>
    <t>Dvojnásobné bílé malby  ze směsí za sucha dobře otěruvzdorných v místnostech do 5,00 m</t>
  </si>
  <si>
    <t>-686525838</t>
  </si>
  <si>
    <t>171,053</t>
  </si>
  <si>
    <t>190</t>
  </si>
  <si>
    <t>784331003</t>
  </si>
  <si>
    <t>Dvojnásobné bílé malby s fungicidní přísadou v místnostech výšky do 5,00 m</t>
  </si>
  <si>
    <t>-526292816</t>
  </si>
  <si>
    <t>2 - Elektroinstalace - silnoproud</t>
  </si>
  <si>
    <t>M - Práce a dodávky M</t>
  </si>
  <si>
    <t xml:space="preserve">    21-M - Elektromontáže</t>
  </si>
  <si>
    <t>Práce a dodávky M</t>
  </si>
  <si>
    <t>21-M</t>
  </si>
  <si>
    <t>Elektromontáže</t>
  </si>
  <si>
    <t>21991R</t>
  </si>
  <si>
    <t>Elektroinstalace dle přiloženého položkového rozpočtu</t>
  </si>
  <si>
    <t>415199414</t>
  </si>
  <si>
    <t>3 - Zdravotechnika</t>
  </si>
  <si>
    <t xml:space="preserve">    721 - Zdravotechnika </t>
  </si>
  <si>
    <t>721</t>
  </si>
  <si>
    <t xml:space="preserve">Zdravotechnika </t>
  </si>
  <si>
    <t>721991R</t>
  </si>
  <si>
    <t>Zdravotechnika dle přiloženého položkového rozpočtu</t>
  </si>
  <si>
    <t>-784375102</t>
  </si>
  <si>
    <t>4 - Vzduchotechnika</t>
  </si>
  <si>
    <t xml:space="preserve">    24-M - Montáže vzduchotechnických zařízení</t>
  </si>
  <si>
    <t>24-M</t>
  </si>
  <si>
    <t>Montáže vzduchotechnických zařízení</t>
  </si>
  <si>
    <t>24991R</t>
  </si>
  <si>
    <t>VZT dle přiloženého položkového rozpočtu</t>
  </si>
  <si>
    <t>706927226</t>
  </si>
  <si>
    <t>5 -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</si>
  <si>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</si>
  <si>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</si>
  <si>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</si>
  <si>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</si>
  <si>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</si>
  <si>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</si>
  <si>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</si>
  <si>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011503000</t>
  </si>
  <si>
    <t>Zaměření a zjištění všech stávajících instalací</t>
  </si>
  <si>
    <t>Kpl</t>
  </si>
  <si>
    <t>1024</t>
  </si>
  <si>
    <t>2146323136</t>
  </si>
  <si>
    <t>013254000</t>
  </si>
  <si>
    <t>Dokumentace skutečného provedení stavby</t>
  </si>
  <si>
    <t>1714133552</t>
  </si>
  <si>
    <t>VRN3</t>
  </si>
  <si>
    <t>Zařízení staveniště</t>
  </si>
  <si>
    <t>032103000</t>
  </si>
  <si>
    <t>Náklady na stavební buňky</t>
  </si>
  <si>
    <t>-598051965</t>
  </si>
  <si>
    <t>032503000</t>
  </si>
  <si>
    <t>Skládky na staveništi</t>
  </si>
  <si>
    <t>-874682371</t>
  </si>
  <si>
    <t>0343001R</t>
  </si>
  <si>
    <t>Vybudování přístupové cesty na staveniště</t>
  </si>
  <si>
    <t>-1313587160</t>
  </si>
  <si>
    <t>034303000</t>
  </si>
  <si>
    <t>Opatření na ochranu objektů sousedních se staveništěm</t>
  </si>
  <si>
    <t>2091994007</t>
  </si>
  <si>
    <t>VRN4</t>
  </si>
  <si>
    <t>Inženýrská činnost</t>
  </si>
  <si>
    <t>042703000</t>
  </si>
  <si>
    <t>Vypracování vzorků povrchů pro investora</t>
  </si>
  <si>
    <t>1419602457</t>
  </si>
  <si>
    <t>045103000</t>
  </si>
  <si>
    <t>Vypracování dílenské dokumentace na tesařské konstrukce</t>
  </si>
  <si>
    <t>158475253</t>
  </si>
  <si>
    <t>045203000</t>
  </si>
  <si>
    <t>Kompletační činnost (certifikace apod.)</t>
  </si>
  <si>
    <t>-1847826158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</si>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</sst>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41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9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2" fillId="0" borderId="29" xfId="0" applyFont="1" applyBorder="1" applyAlignment="1" applyProtection="1">
      <alignment vertical="center" wrapText="1"/>
      <protection locked="0"/>
    </xf>
    <xf numFmtId="0" fontId="42" fillId="0" borderId="30" xfId="0" applyFont="1" applyBorder="1" applyAlignment="1" applyProtection="1">
      <alignment vertical="center" wrapText="1"/>
      <protection locked="0"/>
    </xf>
    <xf numFmtId="0" fontId="42" fillId="0" borderId="31" xfId="0" applyFont="1" applyBorder="1" applyAlignment="1" applyProtection="1">
      <alignment vertical="center" wrapText="1"/>
      <protection locked="0"/>
    </xf>
    <xf numFmtId="0" fontId="42" fillId="0" borderId="32" xfId="0" applyFont="1" applyBorder="1" applyAlignment="1" applyProtection="1">
      <alignment horizontal="center" vertical="center" wrapText="1"/>
      <protection locked="0"/>
    </xf>
    <xf numFmtId="0" fontId="42" fillId="0" borderId="33" xfId="0" applyFont="1" applyBorder="1" applyAlignment="1" applyProtection="1">
      <alignment horizontal="center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49" fontId="45" fillId="0" borderId="1" xfId="0" applyNumberFormat="1" applyFont="1" applyBorder="1" applyAlignment="1" applyProtection="1">
      <alignment vertical="center" wrapText="1"/>
      <protection locked="0"/>
    </xf>
    <xf numFmtId="0" fontId="42" fillId="0" borderId="35" xfId="0" applyFont="1" applyBorder="1" applyAlignment="1" applyProtection="1">
      <alignment vertical="center" wrapText="1"/>
      <protection locked="0"/>
    </xf>
    <xf numFmtId="0" fontId="46" fillId="0" borderId="34" xfId="0" applyFont="1" applyBorder="1" applyAlignment="1" applyProtection="1">
      <alignment vertical="center" wrapText="1"/>
      <protection locked="0"/>
    </xf>
    <xf numFmtId="0" fontId="42" fillId="0" borderId="36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top"/>
      <protection locked="0"/>
    </xf>
    <xf numFmtId="0" fontId="42" fillId="0" borderId="0" xfId="0" applyFont="1" applyAlignment="1" applyProtection="1">
      <alignment vertical="top"/>
      <protection locked="0"/>
    </xf>
    <xf numFmtId="0" fontId="42" fillId="0" borderId="29" xfId="0" applyFont="1" applyBorder="1" applyAlignment="1" applyProtection="1">
      <alignment horizontal="left" vertical="center"/>
      <protection locked="0"/>
    </xf>
    <xf numFmtId="0" fontId="42" fillId="0" borderId="30" xfId="0" applyFont="1" applyBorder="1" applyAlignment="1" applyProtection="1">
      <alignment horizontal="left" vertical="center"/>
      <protection locked="0"/>
    </xf>
    <xf numFmtId="0" fontId="42" fillId="0" borderId="31" xfId="0" applyFont="1" applyBorder="1" applyAlignment="1" applyProtection="1">
      <alignment horizontal="left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center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0" borderId="32" xfId="0" applyFont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center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2" fillId="0" borderId="29" xfId="0" applyFont="1" applyBorder="1" applyAlignment="1" applyProtection="1">
      <alignment horizontal="left" vertical="center" wrapText="1"/>
      <protection locked="0"/>
    </xf>
    <xf numFmtId="0" fontId="42" fillId="0" borderId="30" xfId="0" applyFont="1" applyBorder="1" applyAlignment="1" applyProtection="1">
      <alignment horizontal="left" vertical="center" wrapText="1"/>
      <protection locked="0"/>
    </xf>
    <xf numFmtId="0" fontId="42" fillId="0" borderId="3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/>
      <protection locked="0"/>
    </xf>
    <xf numFmtId="0" fontId="45" fillId="0" borderId="35" xfId="0" applyFont="1" applyBorder="1" applyAlignment="1" applyProtection="1">
      <alignment horizontal="left" vertical="center" wrapText="1"/>
      <protection locked="0"/>
    </xf>
    <xf numFmtId="0" fontId="45" fillId="0" borderId="34" xfId="0" applyFont="1" applyBorder="1" applyAlignment="1" applyProtection="1">
      <alignment horizontal="left" vertical="center" wrapText="1"/>
      <protection locked="0"/>
    </xf>
    <xf numFmtId="0" fontId="45" fillId="0" borderId="36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5" fillId="0" borderId="1" xfId="0" applyFont="1" applyBorder="1" applyAlignment="1" applyProtection="1">
      <alignment horizontal="center" vertical="top"/>
      <protection locked="0"/>
    </xf>
    <xf numFmtId="0" fontId="45" fillId="0" borderId="35" xfId="0" applyFont="1" applyBorder="1" applyAlignment="1" applyProtection="1">
      <alignment horizontal="left" vertical="center"/>
      <protection locked="0"/>
    </xf>
    <xf numFmtId="0" fontId="45" fillId="0" borderId="36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vertical="center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7" fillId="0" borderId="34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7" fillId="0" borderId="34" xfId="0" applyFont="1" applyBorder="1" applyAlignment="1" applyProtection="1">
      <protection locked="0"/>
    </xf>
    <xf numFmtId="0" fontId="42" fillId="0" borderId="32" xfId="0" applyFont="1" applyBorder="1" applyAlignment="1" applyProtection="1">
      <alignment vertical="top"/>
      <protection locked="0"/>
    </xf>
    <xf numFmtId="0" fontId="42" fillId="0" borderId="33" xfId="0" applyFont="1" applyBorder="1" applyAlignment="1" applyProtection="1">
      <alignment vertical="top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35" xfId="0" applyFont="1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vertical="top"/>
      <protection locked="0"/>
    </xf>
    <xf numFmtId="0" fontId="42" fillId="0" borderId="36" xfId="0" applyFont="1" applyBorder="1" applyAlignment="1" applyProtection="1">
      <alignment vertical="top"/>
      <protection locked="0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4" fillId="0" borderId="34" xfId="0" applyFont="1" applyBorder="1" applyAlignment="1" applyProtection="1">
      <alignment horizontal="left" wrapText="1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49" fontId="45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5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56"/>
      <c r="AS2" s="356"/>
      <c r="AT2" s="356"/>
      <c r="AU2" s="356"/>
      <c r="AV2" s="356"/>
      <c r="AW2" s="356"/>
      <c r="AX2" s="356"/>
      <c r="AY2" s="356"/>
      <c r="AZ2" s="356"/>
      <c r="BA2" s="356"/>
      <c r="BB2" s="356"/>
      <c r="BC2" s="356"/>
      <c r="BD2" s="356"/>
      <c r="BE2" s="356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85" t="s">
        <v>16</v>
      </c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6"/>
      <c r="Y5" s="386"/>
      <c r="Z5" s="386"/>
      <c r="AA5" s="386"/>
      <c r="AB5" s="386"/>
      <c r="AC5" s="386"/>
      <c r="AD5" s="386"/>
      <c r="AE5" s="386"/>
      <c r="AF5" s="386"/>
      <c r="AG5" s="386"/>
      <c r="AH5" s="386"/>
      <c r="AI5" s="386"/>
      <c r="AJ5" s="386"/>
      <c r="AK5" s="386"/>
      <c r="AL5" s="386"/>
      <c r="AM5" s="386"/>
      <c r="AN5" s="386"/>
      <c r="AO5" s="386"/>
      <c r="AP5" s="29"/>
      <c r="AQ5" s="31"/>
      <c r="BE5" s="383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87" t="s">
        <v>19</v>
      </c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6"/>
      <c r="Y6" s="386"/>
      <c r="Z6" s="386"/>
      <c r="AA6" s="386"/>
      <c r="AB6" s="386"/>
      <c r="AC6" s="386"/>
      <c r="AD6" s="386"/>
      <c r="AE6" s="386"/>
      <c r="AF6" s="386"/>
      <c r="AG6" s="386"/>
      <c r="AH6" s="386"/>
      <c r="AI6" s="386"/>
      <c r="AJ6" s="386"/>
      <c r="AK6" s="386"/>
      <c r="AL6" s="386"/>
      <c r="AM6" s="386"/>
      <c r="AN6" s="386"/>
      <c r="AO6" s="386"/>
      <c r="AP6" s="29"/>
      <c r="AQ6" s="31"/>
      <c r="BE6" s="384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84"/>
      <c r="BS7" s="24" t="s">
        <v>8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84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84"/>
      <c r="BS9" s="24" t="s">
        <v>8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21</v>
      </c>
      <c r="AO10" s="29"/>
      <c r="AP10" s="29"/>
      <c r="AQ10" s="31"/>
      <c r="BE10" s="384"/>
      <c r="BS10" s="24" t="s">
        <v>8</v>
      </c>
    </row>
    <row r="11" spans="1:74" ht="18.399999999999999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21</v>
      </c>
      <c r="AO11" s="29"/>
      <c r="AP11" s="29"/>
      <c r="AQ11" s="31"/>
      <c r="BE11" s="384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84"/>
      <c r="BS12" s="24" t="s">
        <v>8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84"/>
      <c r="BS13" s="24" t="s">
        <v>8</v>
      </c>
    </row>
    <row r="14" spans="1:74" ht="15">
      <c r="B14" s="28"/>
      <c r="C14" s="29"/>
      <c r="D14" s="29"/>
      <c r="E14" s="388" t="s">
        <v>32</v>
      </c>
      <c r="F14" s="389"/>
      <c r="G14" s="389"/>
      <c r="H14" s="389"/>
      <c r="I14" s="389"/>
      <c r="J14" s="389"/>
      <c r="K14" s="389"/>
      <c r="L14" s="389"/>
      <c r="M14" s="389"/>
      <c r="N14" s="389"/>
      <c r="O14" s="389"/>
      <c r="P14" s="389"/>
      <c r="Q14" s="389"/>
      <c r="R14" s="389"/>
      <c r="S14" s="389"/>
      <c r="T14" s="389"/>
      <c r="U14" s="389"/>
      <c r="V14" s="389"/>
      <c r="W14" s="389"/>
      <c r="X14" s="389"/>
      <c r="Y14" s="389"/>
      <c r="Z14" s="389"/>
      <c r="AA14" s="389"/>
      <c r="AB14" s="389"/>
      <c r="AC14" s="389"/>
      <c r="AD14" s="389"/>
      <c r="AE14" s="389"/>
      <c r="AF14" s="389"/>
      <c r="AG14" s="389"/>
      <c r="AH14" s="389"/>
      <c r="AI14" s="389"/>
      <c r="AJ14" s="389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84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84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84"/>
      <c r="BS16" s="24" t="s">
        <v>6</v>
      </c>
    </row>
    <row r="17" spans="2:71" ht="18.399999999999999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21</v>
      </c>
      <c r="AO17" s="29"/>
      <c r="AP17" s="29"/>
      <c r="AQ17" s="31"/>
      <c r="BE17" s="384"/>
      <c r="BS17" s="24" t="s">
        <v>35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84"/>
      <c r="BS18" s="24" t="s">
        <v>8</v>
      </c>
    </row>
    <row r="19" spans="2:71" ht="14.45" customHeight="1">
      <c r="B19" s="28"/>
      <c r="C19" s="29"/>
      <c r="D19" s="37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84"/>
      <c r="BS19" s="24" t="s">
        <v>8</v>
      </c>
    </row>
    <row r="20" spans="2:71" ht="22.5" customHeight="1">
      <c r="B20" s="28"/>
      <c r="C20" s="29"/>
      <c r="D20" s="29"/>
      <c r="E20" s="390" t="s">
        <v>21</v>
      </c>
      <c r="F20" s="390"/>
      <c r="G20" s="390"/>
      <c r="H20" s="390"/>
      <c r="I20" s="390"/>
      <c r="J20" s="390"/>
      <c r="K20" s="390"/>
      <c r="L20" s="390"/>
      <c r="M20" s="390"/>
      <c r="N20" s="390"/>
      <c r="O20" s="390"/>
      <c r="P20" s="390"/>
      <c r="Q20" s="390"/>
      <c r="R20" s="390"/>
      <c r="S20" s="390"/>
      <c r="T20" s="390"/>
      <c r="U20" s="390"/>
      <c r="V20" s="390"/>
      <c r="W20" s="390"/>
      <c r="X20" s="390"/>
      <c r="Y20" s="390"/>
      <c r="Z20" s="390"/>
      <c r="AA20" s="390"/>
      <c r="AB20" s="390"/>
      <c r="AC20" s="390"/>
      <c r="AD20" s="390"/>
      <c r="AE20" s="390"/>
      <c r="AF20" s="390"/>
      <c r="AG20" s="390"/>
      <c r="AH20" s="390"/>
      <c r="AI20" s="390"/>
      <c r="AJ20" s="390"/>
      <c r="AK20" s="390"/>
      <c r="AL20" s="390"/>
      <c r="AM20" s="390"/>
      <c r="AN20" s="390"/>
      <c r="AO20" s="29"/>
      <c r="AP20" s="29"/>
      <c r="AQ20" s="31"/>
      <c r="BE20" s="384"/>
      <c r="BS20" s="24" t="s">
        <v>35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84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84"/>
    </row>
    <row r="23" spans="2:71" s="1" customFormat="1" ht="25.9" customHeight="1">
      <c r="B23" s="41"/>
      <c r="C23" s="42"/>
      <c r="D23" s="43" t="s">
        <v>37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91">
        <f>ROUND(AG51,2)</f>
        <v>0</v>
      </c>
      <c r="AL23" s="392"/>
      <c r="AM23" s="392"/>
      <c r="AN23" s="392"/>
      <c r="AO23" s="392"/>
      <c r="AP23" s="42"/>
      <c r="AQ23" s="45"/>
      <c r="BE23" s="384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84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93" t="s">
        <v>38</v>
      </c>
      <c r="M25" s="393"/>
      <c r="N25" s="393"/>
      <c r="O25" s="393"/>
      <c r="P25" s="42"/>
      <c r="Q25" s="42"/>
      <c r="R25" s="42"/>
      <c r="S25" s="42"/>
      <c r="T25" s="42"/>
      <c r="U25" s="42"/>
      <c r="V25" s="42"/>
      <c r="W25" s="393" t="s">
        <v>39</v>
      </c>
      <c r="X25" s="393"/>
      <c r="Y25" s="393"/>
      <c r="Z25" s="393"/>
      <c r="AA25" s="393"/>
      <c r="AB25" s="393"/>
      <c r="AC25" s="393"/>
      <c r="AD25" s="393"/>
      <c r="AE25" s="393"/>
      <c r="AF25" s="42"/>
      <c r="AG25" s="42"/>
      <c r="AH25" s="42"/>
      <c r="AI25" s="42"/>
      <c r="AJ25" s="42"/>
      <c r="AK25" s="393" t="s">
        <v>40</v>
      </c>
      <c r="AL25" s="393"/>
      <c r="AM25" s="393"/>
      <c r="AN25" s="393"/>
      <c r="AO25" s="393"/>
      <c r="AP25" s="42"/>
      <c r="AQ25" s="45"/>
      <c r="BE25" s="384"/>
    </row>
    <row r="26" spans="2:71" s="2" customFormat="1" ht="14.45" customHeight="1">
      <c r="B26" s="47"/>
      <c r="C26" s="48"/>
      <c r="D26" s="49" t="s">
        <v>41</v>
      </c>
      <c r="E26" s="48"/>
      <c r="F26" s="49" t="s">
        <v>42</v>
      </c>
      <c r="G26" s="48"/>
      <c r="H26" s="48"/>
      <c r="I26" s="48"/>
      <c r="J26" s="48"/>
      <c r="K26" s="48"/>
      <c r="L26" s="376">
        <v>0.21</v>
      </c>
      <c r="M26" s="377"/>
      <c r="N26" s="377"/>
      <c r="O26" s="377"/>
      <c r="P26" s="48"/>
      <c r="Q26" s="48"/>
      <c r="R26" s="48"/>
      <c r="S26" s="48"/>
      <c r="T26" s="48"/>
      <c r="U26" s="48"/>
      <c r="V26" s="48"/>
      <c r="W26" s="378">
        <f>ROUND(AZ51,2)</f>
        <v>0</v>
      </c>
      <c r="X26" s="377"/>
      <c r="Y26" s="377"/>
      <c r="Z26" s="377"/>
      <c r="AA26" s="377"/>
      <c r="AB26" s="377"/>
      <c r="AC26" s="377"/>
      <c r="AD26" s="377"/>
      <c r="AE26" s="377"/>
      <c r="AF26" s="48"/>
      <c r="AG26" s="48"/>
      <c r="AH26" s="48"/>
      <c r="AI26" s="48"/>
      <c r="AJ26" s="48"/>
      <c r="AK26" s="378">
        <f>ROUND(AV51,2)</f>
        <v>0</v>
      </c>
      <c r="AL26" s="377"/>
      <c r="AM26" s="377"/>
      <c r="AN26" s="377"/>
      <c r="AO26" s="377"/>
      <c r="AP26" s="48"/>
      <c r="AQ26" s="50"/>
      <c r="BE26" s="384"/>
    </row>
    <row r="27" spans="2:71" s="2" customFormat="1" ht="14.45" customHeight="1">
      <c r="B27" s="47"/>
      <c r="C27" s="48"/>
      <c r="D27" s="48"/>
      <c r="E27" s="48"/>
      <c r="F27" s="49" t="s">
        <v>43</v>
      </c>
      <c r="G27" s="48"/>
      <c r="H27" s="48"/>
      <c r="I27" s="48"/>
      <c r="J27" s="48"/>
      <c r="K27" s="48"/>
      <c r="L27" s="376">
        <v>0.15</v>
      </c>
      <c r="M27" s="377"/>
      <c r="N27" s="377"/>
      <c r="O27" s="377"/>
      <c r="P27" s="48"/>
      <c r="Q27" s="48"/>
      <c r="R27" s="48"/>
      <c r="S27" s="48"/>
      <c r="T27" s="48"/>
      <c r="U27" s="48"/>
      <c r="V27" s="48"/>
      <c r="W27" s="378">
        <f>ROUND(BA51,2)</f>
        <v>0</v>
      </c>
      <c r="X27" s="377"/>
      <c r="Y27" s="377"/>
      <c r="Z27" s="377"/>
      <c r="AA27" s="377"/>
      <c r="AB27" s="377"/>
      <c r="AC27" s="377"/>
      <c r="AD27" s="377"/>
      <c r="AE27" s="377"/>
      <c r="AF27" s="48"/>
      <c r="AG27" s="48"/>
      <c r="AH27" s="48"/>
      <c r="AI27" s="48"/>
      <c r="AJ27" s="48"/>
      <c r="AK27" s="378">
        <f>ROUND(AW51,2)</f>
        <v>0</v>
      </c>
      <c r="AL27" s="377"/>
      <c r="AM27" s="377"/>
      <c r="AN27" s="377"/>
      <c r="AO27" s="377"/>
      <c r="AP27" s="48"/>
      <c r="AQ27" s="50"/>
      <c r="BE27" s="384"/>
    </row>
    <row r="28" spans="2:71" s="2" customFormat="1" ht="14.45" hidden="1" customHeight="1">
      <c r="B28" s="47"/>
      <c r="C28" s="48"/>
      <c r="D28" s="48"/>
      <c r="E28" s="48"/>
      <c r="F28" s="49" t="s">
        <v>44</v>
      </c>
      <c r="G28" s="48"/>
      <c r="H28" s="48"/>
      <c r="I28" s="48"/>
      <c r="J28" s="48"/>
      <c r="K28" s="48"/>
      <c r="L28" s="376">
        <v>0.21</v>
      </c>
      <c r="M28" s="377"/>
      <c r="N28" s="377"/>
      <c r="O28" s="377"/>
      <c r="P28" s="48"/>
      <c r="Q28" s="48"/>
      <c r="R28" s="48"/>
      <c r="S28" s="48"/>
      <c r="T28" s="48"/>
      <c r="U28" s="48"/>
      <c r="V28" s="48"/>
      <c r="W28" s="378">
        <f>ROUND(BB51,2)</f>
        <v>0</v>
      </c>
      <c r="X28" s="377"/>
      <c r="Y28" s="377"/>
      <c r="Z28" s="377"/>
      <c r="AA28" s="377"/>
      <c r="AB28" s="377"/>
      <c r="AC28" s="377"/>
      <c r="AD28" s="377"/>
      <c r="AE28" s="377"/>
      <c r="AF28" s="48"/>
      <c r="AG28" s="48"/>
      <c r="AH28" s="48"/>
      <c r="AI28" s="48"/>
      <c r="AJ28" s="48"/>
      <c r="AK28" s="378">
        <v>0</v>
      </c>
      <c r="AL28" s="377"/>
      <c r="AM28" s="377"/>
      <c r="AN28" s="377"/>
      <c r="AO28" s="377"/>
      <c r="AP28" s="48"/>
      <c r="AQ28" s="50"/>
      <c r="BE28" s="384"/>
    </row>
    <row r="29" spans="2:71" s="2" customFormat="1" ht="14.45" hidden="1" customHeight="1">
      <c r="B29" s="47"/>
      <c r="C29" s="48"/>
      <c r="D29" s="48"/>
      <c r="E29" s="48"/>
      <c r="F29" s="49" t="s">
        <v>45</v>
      </c>
      <c r="G29" s="48"/>
      <c r="H29" s="48"/>
      <c r="I29" s="48"/>
      <c r="J29" s="48"/>
      <c r="K29" s="48"/>
      <c r="L29" s="376">
        <v>0.15</v>
      </c>
      <c r="M29" s="377"/>
      <c r="N29" s="377"/>
      <c r="O29" s="377"/>
      <c r="P29" s="48"/>
      <c r="Q29" s="48"/>
      <c r="R29" s="48"/>
      <c r="S29" s="48"/>
      <c r="T29" s="48"/>
      <c r="U29" s="48"/>
      <c r="V29" s="48"/>
      <c r="W29" s="378">
        <f>ROUND(BC51,2)</f>
        <v>0</v>
      </c>
      <c r="X29" s="377"/>
      <c r="Y29" s="377"/>
      <c r="Z29" s="377"/>
      <c r="AA29" s="377"/>
      <c r="AB29" s="377"/>
      <c r="AC29" s="377"/>
      <c r="AD29" s="377"/>
      <c r="AE29" s="377"/>
      <c r="AF29" s="48"/>
      <c r="AG29" s="48"/>
      <c r="AH29" s="48"/>
      <c r="AI29" s="48"/>
      <c r="AJ29" s="48"/>
      <c r="AK29" s="378">
        <v>0</v>
      </c>
      <c r="AL29" s="377"/>
      <c r="AM29" s="377"/>
      <c r="AN29" s="377"/>
      <c r="AO29" s="377"/>
      <c r="AP29" s="48"/>
      <c r="AQ29" s="50"/>
      <c r="BE29" s="384"/>
    </row>
    <row r="30" spans="2:71" s="2" customFormat="1" ht="14.45" hidden="1" customHeight="1">
      <c r="B30" s="47"/>
      <c r="C30" s="48"/>
      <c r="D30" s="48"/>
      <c r="E30" s="48"/>
      <c r="F30" s="49" t="s">
        <v>46</v>
      </c>
      <c r="G30" s="48"/>
      <c r="H30" s="48"/>
      <c r="I30" s="48"/>
      <c r="J30" s="48"/>
      <c r="K30" s="48"/>
      <c r="L30" s="376">
        <v>0</v>
      </c>
      <c r="M30" s="377"/>
      <c r="N30" s="377"/>
      <c r="O30" s="377"/>
      <c r="P30" s="48"/>
      <c r="Q30" s="48"/>
      <c r="R30" s="48"/>
      <c r="S30" s="48"/>
      <c r="T30" s="48"/>
      <c r="U30" s="48"/>
      <c r="V30" s="48"/>
      <c r="W30" s="378">
        <f>ROUND(BD51,2)</f>
        <v>0</v>
      </c>
      <c r="X30" s="377"/>
      <c r="Y30" s="377"/>
      <c r="Z30" s="377"/>
      <c r="AA30" s="377"/>
      <c r="AB30" s="377"/>
      <c r="AC30" s="377"/>
      <c r="AD30" s="377"/>
      <c r="AE30" s="377"/>
      <c r="AF30" s="48"/>
      <c r="AG30" s="48"/>
      <c r="AH30" s="48"/>
      <c r="AI30" s="48"/>
      <c r="AJ30" s="48"/>
      <c r="AK30" s="378">
        <v>0</v>
      </c>
      <c r="AL30" s="377"/>
      <c r="AM30" s="377"/>
      <c r="AN30" s="377"/>
      <c r="AO30" s="377"/>
      <c r="AP30" s="48"/>
      <c r="AQ30" s="50"/>
      <c r="BE30" s="384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84"/>
    </row>
    <row r="32" spans="2:71" s="1" customFormat="1" ht="25.9" customHeight="1">
      <c r="B32" s="41"/>
      <c r="C32" s="51"/>
      <c r="D32" s="52" t="s">
        <v>47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48</v>
      </c>
      <c r="U32" s="53"/>
      <c r="V32" s="53"/>
      <c r="W32" s="53"/>
      <c r="X32" s="379" t="s">
        <v>49</v>
      </c>
      <c r="Y32" s="380"/>
      <c r="Z32" s="380"/>
      <c r="AA32" s="380"/>
      <c r="AB32" s="380"/>
      <c r="AC32" s="53"/>
      <c r="AD32" s="53"/>
      <c r="AE32" s="53"/>
      <c r="AF32" s="53"/>
      <c r="AG32" s="53"/>
      <c r="AH32" s="53"/>
      <c r="AI32" s="53"/>
      <c r="AJ32" s="53"/>
      <c r="AK32" s="381">
        <f>SUM(AK23:AK30)</f>
        <v>0</v>
      </c>
      <c r="AL32" s="380"/>
      <c r="AM32" s="380"/>
      <c r="AN32" s="380"/>
      <c r="AO32" s="382"/>
      <c r="AP32" s="51"/>
      <c r="AQ32" s="55"/>
      <c r="BE32" s="384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50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24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2" t="str">
        <f>K6</f>
        <v>Sportovní a rekreační areál Maškova zahrada Turnov-rozšíření objektu SO02(vstupního objektu koupaliště)</v>
      </c>
      <c r="M42" s="363"/>
      <c r="N42" s="363"/>
      <c r="O42" s="363"/>
      <c r="P42" s="363"/>
      <c r="Q42" s="363"/>
      <c r="R42" s="363"/>
      <c r="S42" s="363"/>
      <c r="T42" s="363"/>
      <c r="U42" s="363"/>
      <c r="V42" s="363"/>
      <c r="W42" s="363"/>
      <c r="X42" s="363"/>
      <c r="Y42" s="363"/>
      <c r="Z42" s="363"/>
      <c r="AA42" s="363"/>
      <c r="AB42" s="363"/>
      <c r="AC42" s="363"/>
      <c r="AD42" s="363"/>
      <c r="AE42" s="363"/>
      <c r="AF42" s="363"/>
      <c r="AG42" s="363"/>
      <c r="AH42" s="363"/>
      <c r="AI42" s="363"/>
      <c r="AJ42" s="363"/>
      <c r="AK42" s="363"/>
      <c r="AL42" s="363"/>
      <c r="AM42" s="363"/>
      <c r="AN42" s="363"/>
      <c r="AO42" s="363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5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Turnov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64" t="str">
        <f>IF(AN8= "","",AN8)</f>
        <v>15.3.2017</v>
      </c>
      <c r="AN44" s="364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5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Městská sportovní Turnov s.r.o.,Turnov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33</v>
      </c>
      <c r="AJ46" s="63"/>
      <c r="AK46" s="63"/>
      <c r="AL46" s="63"/>
      <c r="AM46" s="365" t="str">
        <f>IF(E17="","",E17)</f>
        <v>CODE,s.r.o. Pardubice</v>
      </c>
      <c r="AN46" s="365"/>
      <c r="AO46" s="365"/>
      <c r="AP46" s="365"/>
      <c r="AQ46" s="63"/>
      <c r="AR46" s="61"/>
      <c r="AS46" s="366" t="s">
        <v>51</v>
      </c>
      <c r="AT46" s="367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5">
      <c r="B47" s="41"/>
      <c r="C47" s="65" t="s">
        <v>31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68"/>
      <c r="AT47" s="369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0"/>
      <c r="AT48" s="371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2" t="s">
        <v>52</v>
      </c>
      <c r="D49" s="373"/>
      <c r="E49" s="373"/>
      <c r="F49" s="373"/>
      <c r="G49" s="373"/>
      <c r="H49" s="79"/>
      <c r="I49" s="374" t="s">
        <v>53</v>
      </c>
      <c r="J49" s="373"/>
      <c r="K49" s="373"/>
      <c r="L49" s="373"/>
      <c r="M49" s="373"/>
      <c r="N49" s="373"/>
      <c r="O49" s="373"/>
      <c r="P49" s="373"/>
      <c r="Q49" s="373"/>
      <c r="R49" s="373"/>
      <c r="S49" s="373"/>
      <c r="T49" s="373"/>
      <c r="U49" s="373"/>
      <c r="V49" s="373"/>
      <c r="W49" s="373"/>
      <c r="X49" s="373"/>
      <c r="Y49" s="373"/>
      <c r="Z49" s="373"/>
      <c r="AA49" s="373"/>
      <c r="AB49" s="373"/>
      <c r="AC49" s="373"/>
      <c r="AD49" s="373"/>
      <c r="AE49" s="373"/>
      <c r="AF49" s="373"/>
      <c r="AG49" s="375" t="s">
        <v>54</v>
      </c>
      <c r="AH49" s="373"/>
      <c r="AI49" s="373"/>
      <c r="AJ49" s="373"/>
      <c r="AK49" s="373"/>
      <c r="AL49" s="373"/>
      <c r="AM49" s="373"/>
      <c r="AN49" s="374" t="s">
        <v>55</v>
      </c>
      <c r="AO49" s="373"/>
      <c r="AP49" s="373"/>
      <c r="AQ49" s="80" t="s">
        <v>56</v>
      </c>
      <c r="AR49" s="61"/>
      <c r="AS49" s="81" t="s">
        <v>57</v>
      </c>
      <c r="AT49" s="82" t="s">
        <v>58</v>
      </c>
      <c r="AU49" s="82" t="s">
        <v>59</v>
      </c>
      <c r="AV49" s="82" t="s">
        <v>60</v>
      </c>
      <c r="AW49" s="82" t="s">
        <v>61</v>
      </c>
      <c r="AX49" s="82" t="s">
        <v>62</v>
      </c>
      <c r="AY49" s="82" t="s">
        <v>63</v>
      </c>
      <c r="AZ49" s="82" t="s">
        <v>64</v>
      </c>
      <c r="BA49" s="82" t="s">
        <v>65</v>
      </c>
      <c r="BB49" s="82" t="s">
        <v>66</v>
      </c>
      <c r="BC49" s="82" t="s">
        <v>67</v>
      </c>
      <c r="BD49" s="83" t="s">
        <v>68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69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60">
        <f>ROUND(SUM(AG52:AG56),2)</f>
        <v>0</v>
      </c>
      <c r="AH51" s="360"/>
      <c r="AI51" s="360"/>
      <c r="AJ51" s="360"/>
      <c r="AK51" s="360"/>
      <c r="AL51" s="360"/>
      <c r="AM51" s="360"/>
      <c r="AN51" s="361">
        <f t="shared" ref="AN51:AN56" si="0">SUM(AG51,AT51)</f>
        <v>0</v>
      </c>
      <c r="AO51" s="361"/>
      <c r="AP51" s="361"/>
      <c r="AQ51" s="89" t="s">
        <v>21</v>
      </c>
      <c r="AR51" s="71"/>
      <c r="AS51" s="90">
        <f>ROUND(SUM(AS52:AS56),2)</f>
        <v>0</v>
      </c>
      <c r="AT51" s="91">
        <f t="shared" ref="AT51:AT56" si="1">ROUND(SUM(AV51:AW51),2)</f>
        <v>0</v>
      </c>
      <c r="AU51" s="92">
        <f>ROUND(SUM(AU52:AU56),5)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ROUND(SUM(AZ52:AZ56),2)</f>
        <v>0</v>
      </c>
      <c r="BA51" s="91">
        <f>ROUND(SUM(BA52:BA56),2)</f>
        <v>0</v>
      </c>
      <c r="BB51" s="91">
        <f>ROUND(SUM(BB52:BB56),2)</f>
        <v>0</v>
      </c>
      <c r="BC51" s="91">
        <f>ROUND(SUM(BC52:BC56),2)</f>
        <v>0</v>
      </c>
      <c r="BD51" s="93">
        <f>ROUND(SUM(BD52:BD56),2)</f>
        <v>0</v>
      </c>
      <c r="BS51" s="94" t="s">
        <v>70</v>
      </c>
      <c r="BT51" s="94" t="s">
        <v>71</v>
      </c>
      <c r="BU51" s="95" t="s">
        <v>72</v>
      </c>
      <c r="BV51" s="94" t="s">
        <v>73</v>
      </c>
      <c r="BW51" s="94" t="s">
        <v>7</v>
      </c>
      <c r="BX51" s="94" t="s">
        <v>74</v>
      </c>
      <c r="CL51" s="94" t="s">
        <v>21</v>
      </c>
    </row>
    <row r="52" spans="1:91" s="5" customFormat="1" ht="22.5" customHeight="1">
      <c r="A52" s="96" t="s">
        <v>75</v>
      </c>
      <c r="B52" s="97"/>
      <c r="C52" s="98"/>
      <c r="D52" s="359" t="s">
        <v>76</v>
      </c>
      <c r="E52" s="359"/>
      <c r="F52" s="359"/>
      <c r="G52" s="359"/>
      <c r="H52" s="359"/>
      <c r="I52" s="99"/>
      <c r="J52" s="359" t="s">
        <v>77</v>
      </c>
      <c r="K52" s="359"/>
      <c r="L52" s="359"/>
      <c r="M52" s="359"/>
      <c r="N52" s="359"/>
      <c r="O52" s="359"/>
      <c r="P52" s="359"/>
      <c r="Q52" s="359"/>
      <c r="R52" s="359"/>
      <c r="S52" s="359"/>
      <c r="T52" s="359"/>
      <c r="U52" s="359"/>
      <c r="V52" s="359"/>
      <c r="W52" s="359"/>
      <c r="X52" s="359"/>
      <c r="Y52" s="359"/>
      <c r="Z52" s="359"/>
      <c r="AA52" s="359"/>
      <c r="AB52" s="359"/>
      <c r="AC52" s="359"/>
      <c r="AD52" s="359"/>
      <c r="AE52" s="359"/>
      <c r="AF52" s="359"/>
      <c r="AG52" s="357">
        <f>'1 - Stavební část'!J27</f>
        <v>0</v>
      </c>
      <c r="AH52" s="358"/>
      <c r="AI52" s="358"/>
      <c r="AJ52" s="358"/>
      <c r="AK52" s="358"/>
      <c r="AL52" s="358"/>
      <c r="AM52" s="358"/>
      <c r="AN52" s="357">
        <f t="shared" si="0"/>
        <v>0</v>
      </c>
      <c r="AO52" s="358"/>
      <c r="AP52" s="358"/>
      <c r="AQ52" s="100" t="s">
        <v>78</v>
      </c>
      <c r="AR52" s="101"/>
      <c r="AS52" s="102">
        <v>0</v>
      </c>
      <c r="AT52" s="103">
        <f t="shared" si="1"/>
        <v>0</v>
      </c>
      <c r="AU52" s="104">
        <f>'1 - Stavební část'!P99</f>
        <v>0</v>
      </c>
      <c r="AV52" s="103">
        <f>'1 - Stavební část'!J30</f>
        <v>0</v>
      </c>
      <c r="AW52" s="103">
        <f>'1 - Stavební část'!J31</f>
        <v>0</v>
      </c>
      <c r="AX52" s="103">
        <f>'1 - Stavební část'!J32</f>
        <v>0</v>
      </c>
      <c r="AY52" s="103">
        <f>'1 - Stavební část'!J33</f>
        <v>0</v>
      </c>
      <c r="AZ52" s="103">
        <f>'1 - Stavební část'!F30</f>
        <v>0</v>
      </c>
      <c r="BA52" s="103">
        <f>'1 - Stavební část'!F31</f>
        <v>0</v>
      </c>
      <c r="BB52" s="103">
        <f>'1 - Stavební část'!F32</f>
        <v>0</v>
      </c>
      <c r="BC52" s="103">
        <f>'1 - Stavební část'!F33</f>
        <v>0</v>
      </c>
      <c r="BD52" s="105">
        <f>'1 - Stavební část'!F34</f>
        <v>0</v>
      </c>
      <c r="BT52" s="106" t="s">
        <v>76</v>
      </c>
      <c r="BV52" s="106" t="s">
        <v>73</v>
      </c>
      <c r="BW52" s="106" t="s">
        <v>79</v>
      </c>
      <c r="BX52" s="106" t="s">
        <v>7</v>
      </c>
      <c r="CL52" s="106" t="s">
        <v>21</v>
      </c>
      <c r="CM52" s="106" t="s">
        <v>80</v>
      </c>
    </row>
    <row r="53" spans="1:91" s="5" customFormat="1" ht="22.5" customHeight="1">
      <c r="A53" s="96" t="s">
        <v>75</v>
      </c>
      <c r="B53" s="97"/>
      <c r="C53" s="98"/>
      <c r="D53" s="359" t="s">
        <v>80</v>
      </c>
      <c r="E53" s="359"/>
      <c r="F53" s="359"/>
      <c r="G53" s="359"/>
      <c r="H53" s="359"/>
      <c r="I53" s="99"/>
      <c r="J53" s="359" t="s">
        <v>81</v>
      </c>
      <c r="K53" s="359"/>
      <c r="L53" s="359"/>
      <c r="M53" s="359"/>
      <c r="N53" s="359"/>
      <c r="O53" s="359"/>
      <c r="P53" s="359"/>
      <c r="Q53" s="359"/>
      <c r="R53" s="359"/>
      <c r="S53" s="359"/>
      <c r="T53" s="359"/>
      <c r="U53" s="359"/>
      <c r="V53" s="359"/>
      <c r="W53" s="359"/>
      <c r="X53" s="359"/>
      <c r="Y53" s="359"/>
      <c r="Z53" s="359"/>
      <c r="AA53" s="359"/>
      <c r="AB53" s="359"/>
      <c r="AC53" s="359"/>
      <c r="AD53" s="359"/>
      <c r="AE53" s="359"/>
      <c r="AF53" s="359"/>
      <c r="AG53" s="357">
        <f>'2 - Elektroinstalace - si...'!J27</f>
        <v>0</v>
      </c>
      <c r="AH53" s="358"/>
      <c r="AI53" s="358"/>
      <c r="AJ53" s="358"/>
      <c r="AK53" s="358"/>
      <c r="AL53" s="358"/>
      <c r="AM53" s="358"/>
      <c r="AN53" s="357">
        <f t="shared" si="0"/>
        <v>0</v>
      </c>
      <c r="AO53" s="358"/>
      <c r="AP53" s="358"/>
      <c r="AQ53" s="100" t="s">
        <v>78</v>
      </c>
      <c r="AR53" s="101"/>
      <c r="AS53" s="102">
        <v>0</v>
      </c>
      <c r="AT53" s="103">
        <f t="shared" si="1"/>
        <v>0</v>
      </c>
      <c r="AU53" s="104">
        <f>'2 - Elektroinstalace - si...'!P78</f>
        <v>0</v>
      </c>
      <c r="AV53" s="103">
        <f>'2 - Elektroinstalace - si...'!J30</f>
        <v>0</v>
      </c>
      <c r="AW53" s="103">
        <f>'2 - Elektroinstalace - si...'!J31</f>
        <v>0</v>
      </c>
      <c r="AX53" s="103">
        <f>'2 - Elektroinstalace - si...'!J32</f>
        <v>0</v>
      </c>
      <c r="AY53" s="103">
        <f>'2 - Elektroinstalace - si...'!J33</f>
        <v>0</v>
      </c>
      <c r="AZ53" s="103">
        <f>'2 - Elektroinstalace - si...'!F30</f>
        <v>0</v>
      </c>
      <c r="BA53" s="103">
        <f>'2 - Elektroinstalace - si...'!F31</f>
        <v>0</v>
      </c>
      <c r="BB53" s="103">
        <f>'2 - Elektroinstalace - si...'!F32</f>
        <v>0</v>
      </c>
      <c r="BC53" s="103">
        <f>'2 - Elektroinstalace - si...'!F33</f>
        <v>0</v>
      </c>
      <c r="BD53" s="105">
        <f>'2 - Elektroinstalace - si...'!F34</f>
        <v>0</v>
      </c>
      <c r="BT53" s="106" t="s">
        <v>76</v>
      </c>
      <c r="BV53" s="106" t="s">
        <v>73</v>
      </c>
      <c r="BW53" s="106" t="s">
        <v>82</v>
      </c>
      <c r="BX53" s="106" t="s">
        <v>7</v>
      </c>
      <c r="CL53" s="106" t="s">
        <v>21</v>
      </c>
      <c r="CM53" s="106" t="s">
        <v>80</v>
      </c>
    </row>
    <row r="54" spans="1:91" s="5" customFormat="1" ht="22.5" customHeight="1">
      <c r="A54" s="96" t="s">
        <v>75</v>
      </c>
      <c r="B54" s="97"/>
      <c r="C54" s="98"/>
      <c r="D54" s="359" t="s">
        <v>83</v>
      </c>
      <c r="E54" s="359"/>
      <c r="F54" s="359"/>
      <c r="G54" s="359"/>
      <c r="H54" s="359"/>
      <c r="I54" s="99"/>
      <c r="J54" s="359" t="s">
        <v>84</v>
      </c>
      <c r="K54" s="359"/>
      <c r="L54" s="359"/>
      <c r="M54" s="359"/>
      <c r="N54" s="359"/>
      <c r="O54" s="359"/>
      <c r="P54" s="359"/>
      <c r="Q54" s="359"/>
      <c r="R54" s="359"/>
      <c r="S54" s="359"/>
      <c r="T54" s="359"/>
      <c r="U54" s="359"/>
      <c r="V54" s="359"/>
      <c r="W54" s="359"/>
      <c r="X54" s="359"/>
      <c r="Y54" s="359"/>
      <c r="Z54" s="359"/>
      <c r="AA54" s="359"/>
      <c r="AB54" s="359"/>
      <c r="AC54" s="359"/>
      <c r="AD54" s="359"/>
      <c r="AE54" s="359"/>
      <c r="AF54" s="359"/>
      <c r="AG54" s="357">
        <f>'3 - Zdravotechnika'!J27</f>
        <v>0</v>
      </c>
      <c r="AH54" s="358"/>
      <c r="AI54" s="358"/>
      <c r="AJ54" s="358"/>
      <c r="AK54" s="358"/>
      <c r="AL54" s="358"/>
      <c r="AM54" s="358"/>
      <c r="AN54" s="357">
        <f t="shared" si="0"/>
        <v>0</v>
      </c>
      <c r="AO54" s="358"/>
      <c r="AP54" s="358"/>
      <c r="AQ54" s="100" t="s">
        <v>78</v>
      </c>
      <c r="AR54" s="101"/>
      <c r="AS54" s="102">
        <v>0</v>
      </c>
      <c r="AT54" s="103">
        <f t="shared" si="1"/>
        <v>0</v>
      </c>
      <c r="AU54" s="104">
        <f>'3 - Zdravotechnika'!P78</f>
        <v>0</v>
      </c>
      <c r="AV54" s="103">
        <f>'3 - Zdravotechnika'!J30</f>
        <v>0</v>
      </c>
      <c r="AW54" s="103">
        <f>'3 - Zdravotechnika'!J31</f>
        <v>0</v>
      </c>
      <c r="AX54" s="103">
        <f>'3 - Zdravotechnika'!J32</f>
        <v>0</v>
      </c>
      <c r="AY54" s="103">
        <f>'3 - Zdravotechnika'!J33</f>
        <v>0</v>
      </c>
      <c r="AZ54" s="103">
        <f>'3 - Zdravotechnika'!F30</f>
        <v>0</v>
      </c>
      <c r="BA54" s="103">
        <f>'3 - Zdravotechnika'!F31</f>
        <v>0</v>
      </c>
      <c r="BB54" s="103">
        <f>'3 - Zdravotechnika'!F32</f>
        <v>0</v>
      </c>
      <c r="BC54" s="103">
        <f>'3 - Zdravotechnika'!F33</f>
        <v>0</v>
      </c>
      <c r="BD54" s="105">
        <f>'3 - Zdravotechnika'!F34</f>
        <v>0</v>
      </c>
      <c r="BT54" s="106" t="s">
        <v>76</v>
      </c>
      <c r="BV54" s="106" t="s">
        <v>73</v>
      </c>
      <c r="BW54" s="106" t="s">
        <v>85</v>
      </c>
      <c r="BX54" s="106" t="s">
        <v>7</v>
      </c>
      <c r="CL54" s="106" t="s">
        <v>21</v>
      </c>
      <c r="CM54" s="106" t="s">
        <v>80</v>
      </c>
    </row>
    <row r="55" spans="1:91" s="5" customFormat="1" ht="22.5" customHeight="1">
      <c r="A55" s="96" t="s">
        <v>75</v>
      </c>
      <c r="B55" s="97"/>
      <c r="C55" s="98"/>
      <c r="D55" s="359" t="s">
        <v>86</v>
      </c>
      <c r="E55" s="359"/>
      <c r="F55" s="359"/>
      <c r="G55" s="359"/>
      <c r="H55" s="359"/>
      <c r="I55" s="99"/>
      <c r="J55" s="359" t="s">
        <v>87</v>
      </c>
      <c r="K55" s="359"/>
      <c r="L55" s="359"/>
      <c r="M55" s="359"/>
      <c r="N55" s="359"/>
      <c r="O55" s="359"/>
      <c r="P55" s="359"/>
      <c r="Q55" s="359"/>
      <c r="R55" s="359"/>
      <c r="S55" s="359"/>
      <c r="T55" s="359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57">
        <f>'4 - Vzduchotechnika'!J27</f>
        <v>0</v>
      </c>
      <c r="AH55" s="358"/>
      <c r="AI55" s="358"/>
      <c r="AJ55" s="358"/>
      <c r="AK55" s="358"/>
      <c r="AL55" s="358"/>
      <c r="AM55" s="358"/>
      <c r="AN55" s="357">
        <f t="shared" si="0"/>
        <v>0</v>
      </c>
      <c r="AO55" s="358"/>
      <c r="AP55" s="358"/>
      <c r="AQ55" s="100" t="s">
        <v>78</v>
      </c>
      <c r="AR55" s="101"/>
      <c r="AS55" s="102">
        <v>0</v>
      </c>
      <c r="AT55" s="103">
        <f t="shared" si="1"/>
        <v>0</v>
      </c>
      <c r="AU55" s="104">
        <f>'4 - Vzduchotechnika'!P78</f>
        <v>0</v>
      </c>
      <c r="AV55" s="103">
        <f>'4 - Vzduchotechnika'!J30</f>
        <v>0</v>
      </c>
      <c r="AW55" s="103">
        <f>'4 - Vzduchotechnika'!J31</f>
        <v>0</v>
      </c>
      <c r="AX55" s="103">
        <f>'4 - Vzduchotechnika'!J32</f>
        <v>0</v>
      </c>
      <c r="AY55" s="103">
        <f>'4 - Vzduchotechnika'!J33</f>
        <v>0</v>
      </c>
      <c r="AZ55" s="103">
        <f>'4 - Vzduchotechnika'!F30</f>
        <v>0</v>
      </c>
      <c r="BA55" s="103">
        <f>'4 - Vzduchotechnika'!F31</f>
        <v>0</v>
      </c>
      <c r="BB55" s="103">
        <f>'4 - Vzduchotechnika'!F32</f>
        <v>0</v>
      </c>
      <c r="BC55" s="103">
        <f>'4 - Vzduchotechnika'!F33</f>
        <v>0</v>
      </c>
      <c r="BD55" s="105">
        <f>'4 - Vzduchotechnika'!F34</f>
        <v>0</v>
      </c>
      <c r="BT55" s="106" t="s">
        <v>76</v>
      </c>
      <c r="BV55" s="106" t="s">
        <v>73</v>
      </c>
      <c r="BW55" s="106" t="s">
        <v>88</v>
      </c>
      <c r="BX55" s="106" t="s">
        <v>7</v>
      </c>
      <c r="CL55" s="106" t="s">
        <v>21</v>
      </c>
      <c r="CM55" s="106" t="s">
        <v>80</v>
      </c>
    </row>
    <row r="56" spans="1:91" s="5" customFormat="1" ht="22.5" customHeight="1">
      <c r="A56" s="96" t="s">
        <v>75</v>
      </c>
      <c r="B56" s="97"/>
      <c r="C56" s="98"/>
      <c r="D56" s="359" t="s">
        <v>89</v>
      </c>
      <c r="E56" s="359"/>
      <c r="F56" s="359"/>
      <c r="G56" s="359"/>
      <c r="H56" s="359"/>
      <c r="I56" s="99"/>
      <c r="J56" s="359" t="s">
        <v>90</v>
      </c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57">
        <f>'5 - Vedlejší rozpočtové n...'!J27</f>
        <v>0</v>
      </c>
      <c r="AH56" s="358"/>
      <c r="AI56" s="358"/>
      <c r="AJ56" s="358"/>
      <c r="AK56" s="358"/>
      <c r="AL56" s="358"/>
      <c r="AM56" s="358"/>
      <c r="AN56" s="357">
        <f t="shared" si="0"/>
        <v>0</v>
      </c>
      <c r="AO56" s="358"/>
      <c r="AP56" s="358"/>
      <c r="AQ56" s="100" t="s">
        <v>78</v>
      </c>
      <c r="AR56" s="101"/>
      <c r="AS56" s="107">
        <v>0</v>
      </c>
      <c r="AT56" s="108">
        <f t="shared" si="1"/>
        <v>0</v>
      </c>
      <c r="AU56" s="109">
        <f>'5 - Vedlejší rozpočtové n...'!P80</f>
        <v>0</v>
      </c>
      <c r="AV56" s="108">
        <f>'5 - Vedlejší rozpočtové n...'!J30</f>
        <v>0</v>
      </c>
      <c r="AW56" s="108">
        <f>'5 - Vedlejší rozpočtové n...'!J31</f>
        <v>0</v>
      </c>
      <c r="AX56" s="108">
        <f>'5 - Vedlejší rozpočtové n...'!J32</f>
        <v>0</v>
      </c>
      <c r="AY56" s="108">
        <f>'5 - Vedlejší rozpočtové n...'!J33</f>
        <v>0</v>
      </c>
      <c r="AZ56" s="108">
        <f>'5 - Vedlejší rozpočtové n...'!F30</f>
        <v>0</v>
      </c>
      <c r="BA56" s="108">
        <f>'5 - Vedlejší rozpočtové n...'!F31</f>
        <v>0</v>
      </c>
      <c r="BB56" s="108">
        <f>'5 - Vedlejší rozpočtové n...'!F32</f>
        <v>0</v>
      </c>
      <c r="BC56" s="108">
        <f>'5 - Vedlejší rozpočtové n...'!F33</f>
        <v>0</v>
      </c>
      <c r="BD56" s="110">
        <f>'5 - Vedlejší rozpočtové n...'!F34</f>
        <v>0</v>
      </c>
      <c r="BT56" s="106" t="s">
        <v>76</v>
      </c>
      <c r="BV56" s="106" t="s">
        <v>73</v>
      </c>
      <c r="BW56" s="106" t="s">
        <v>91</v>
      </c>
      <c r="BX56" s="106" t="s">
        <v>7</v>
      </c>
      <c r="CL56" s="106" t="s">
        <v>21</v>
      </c>
      <c r="CM56" s="106" t="s">
        <v>80</v>
      </c>
    </row>
    <row r="57" spans="1:91" s="1" customFormat="1" ht="30" customHeight="1">
      <c r="B57" s="41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1"/>
    </row>
    <row r="58" spans="1:91" s="1" customFormat="1" ht="6.95" customHeight="1"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61"/>
    </row>
  </sheetData>
  <sheetProtection algorithmName="SHA-512" hashValue="zEPoekFJi7osmwaHpZ36jD9y/EhOVBTc7/anANlhmW49BGF1zUso5jpUg0kW3u8+ehzI8xr0XVnz9mkRuirUSQ==" saltValue="SNLAoAh9Zi5pukJDiBtiMA==" spinCount="100000" sheet="1" objects="1" scenarios="1" formatCells="0" formatColumns="0" formatRows="0" sort="0" autoFilter="0"/>
  <mergeCells count="5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J52:AF52"/>
    <mergeCell ref="AN53:AP53"/>
    <mergeCell ref="AG53:AM53"/>
    <mergeCell ref="D53:H53"/>
    <mergeCell ref="J53:AF53"/>
    <mergeCell ref="AR2:BE2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</mergeCells>
  <hyperlinks>
    <hyperlink ref="K1:S1" location="C2" display="1) Rekapitulace stavby"/>
    <hyperlink ref="W1:AI1" location="C51" display="2) Rekapitulace objektů stavby a soupisů prací"/>
    <hyperlink ref="A52" location="'1 - Stavební část'!C2" display="/"/>
    <hyperlink ref="A53" location="'2 - Elektroinstalace - si...'!C2" display="/"/>
    <hyperlink ref="A54" location="'3 - Zdravotechnika'!C2" display="/"/>
    <hyperlink ref="A55" location="'4 - Vzduchotechnika'!C2" display="/"/>
    <hyperlink ref="A56" location="'5 - Vedlejší rozpočtové n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51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92</v>
      </c>
      <c r="G1" s="397" t="s">
        <v>93</v>
      </c>
      <c r="H1" s="397"/>
      <c r="I1" s="115"/>
      <c r="J1" s="114" t="s">
        <v>94</v>
      </c>
      <c r="K1" s="113" t="s">
        <v>95</v>
      </c>
      <c r="L1" s="114" t="s">
        <v>96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24" t="s">
        <v>79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97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Sportovní a rekreační areál Maškova zahrada Turnov-rozšíření objektu SO02(vstupního objektu koupaliště)</v>
      </c>
      <c r="F7" s="399"/>
      <c r="G7" s="399"/>
      <c r="H7" s="399"/>
      <c r="I7" s="117"/>
      <c r="J7" s="29"/>
      <c r="K7" s="31"/>
    </row>
    <row r="8" spans="1:70" s="1" customFormat="1" ht="15">
      <c r="B8" s="41"/>
      <c r="C8" s="42"/>
      <c r="D8" s="37" t="s">
        <v>98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99</v>
      </c>
      <c r="F9" s="401"/>
      <c r="G9" s="401"/>
      <c r="H9" s="401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15.3.2017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90" t="s">
        <v>21</v>
      </c>
      <c r="F24" s="390"/>
      <c r="G24" s="390"/>
      <c r="H24" s="390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37</v>
      </c>
      <c r="E27" s="42"/>
      <c r="F27" s="42"/>
      <c r="G27" s="42"/>
      <c r="H27" s="42"/>
      <c r="I27" s="118"/>
      <c r="J27" s="128">
        <f>ROUND(J99,2)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39</v>
      </c>
      <c r="G29" s="42"/>
      <c r="H29" s="42"/>
      <c r="I29" s="129" t="s">
        <v>38</v>
      </c>
      <c r="J29" s="46" t="s">
        <v>40</v>
      </c>
      <c r="K29" s="45"/>
    </row>
    <row r="30" spans="2:11" s="1" customFormat="1" ht="14.45" customHeight="1">
      <c r="B30" s="41"/>
      <c r="C30" s="42"/>
      <c r="D30" s="49" t="s">
        <v>41</v>
      </c>
      <c r="E30" s="49" t="s">
        <v>42</v>
      </c>
      <c r="F30" s="130">
        <f>ROUND(SUM(BE99:BE650), 2)</f>
        <v>0</v>
      </c>
      <c r="G30" s="42"/>
      <c r="H30" s="42"/>
      <c r="I30" s="131">
        <v>0.21</v>
      </c>
      <c r="J30" s="130">
        <f>ROUND(ROUND((SUM(BE99:BE650)),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43</v>
      </c>
      <c r="F31" s="130">
        <f>ROUND(SUM(BF99:BF650), 2)</f>
        <v>0</v>
      </c>
      <c r="G31" s="42"/>
      <c r="H31" s="42"/>
      <c r="I31" s="131">
        <v>0.15</v>
      </c>
      <c r="J31" s="130">
        <f>ROUND(ROUND((SUM(BF99:BF650)),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44</v>
      </c>
      <c r="F32" s="130">
        <f>ROUND(SUM(BG99:BG650),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45</v>
      </c>
      <c r="F33" s="130">
        <f>ROUND(SUM(BH99:BH650),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46</v>
      </c>
      <c r="F34" s="130">
        <f>ROUND(SUM(BI99:BI650),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47</v>
      </c>
      <c r="E36" s="79"/>
      <c r="F36" s="79"/>
      <c r="G36" s="134" t="s">
        <v>48</v>
      </c>
      <c r="H36" s="135" t="s">
        <v>49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100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Sportovní a rekreační areál Maškova zahrada Turnov-rozšíření objektu SO02(vstupního objektu koupaliště)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98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>1 - Stavební část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Turnov</v>
      </c>
      <c r="G49" s="42"/>
      <c r="H49" s="42"/>
      <c r="I49" s="119" t="s">
        <v>25</v>
      </c>
      <c r="J49" s="120" t="str">
        <f>IF(J12="","",J12)</f>
        <v>15.3.2017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27</v>
      </c>
      <c r="D51" s="42"/>
      <c r="E51" s="42"/>
      <c r="F51" s="35" t="str">
        <f>E15</f>
        <v>Městská sportovní Turnov s.r.o.,Turnov</v>
      </c>
      <c r="G51" s="42"/>
      <c r="H51" s="42"/>
      <c r="I51" s="119" t="s">
        <v>33</v>
      </c>
      <c r="J51" s="35" t="str">
        <f>E21</f>
        <v>CODE,s.r.o. Pardubice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101</v>
      </c>
      <c r="D54" s="132"/>
      <c r="E54" s="132"/>
      <c r="F54" s="132"/>
      <c r="G54" s="132"/>
      <c r="H54" s="132"/>
      <c r="I54" s="145"/>
      <c r="J54" s="146" t="s">
        <v>102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103</v>
      </c>
      <c r="D56" s="42"/>
      <c r="E56" s="42"/>
      <c r="F56" s="42"/>
      <c r="G56" s="42"/>
      <c r="H56" s="42"/>
      <c r="I56" s="118"/>
      <c r="J56" s="128">
        <f>J99</f>
        <v>0</v>
      </c>
      <c r="K56" s="45"/>
      <c r="AU56" s="24" t="s">
        <v>104</v>
      </c>
    </row>
    <row r="57" spans="2:47" s="7" customFormat="1" ht="24.95" customHeight="1">
      <c r="B57" s="149"/>
      <c r="C57" s="150"/>
      <c r="D57" s="151" t="s">
        <v>105</v>
      </c>
      <c r="E57" s="152"/>
      <c r="F57" s="152"/>
      <c r="G57" s="152"/>
      <c r="H57" s="152"/>
      <c r="I57" s="153"/>
      <c r="J57" s="154">
        <f>J100</f>
        <v>0</v>
      </c>
      <c r="K57" s="155"/>
    </row>
    <row r="58" spans="2:47" s="8" customFormat="1" ht="19.899999999999999" customHeight="1">
      <c r="B58" s="156"/>
      <c r="C58" s="157"/>
      <c r="D58" s="158" t="s">
        <v>106</v>
      </c>
      <c r="E58" s="159"/>
      <c r="F58" s="159"/>
      <c r="G58" s="159"/>
      <c r="H58" s="159"/>
      <c r="I58" s="160"/>
      <c r="J58" s="161">
        <f>J113</f>
        <v>0</v>
      </c>
      <c r="K58" s="162"/>
    </row>
    <row r="59" spans="2:47" s="8" customFormat="1" ht="19.899999999999999" customHeight="1">
      <c r="B59" s="156"/>
      <c r="C59" s="157"/>
      <c r="D59" s="158" t="s">
        <v>107</v>
      </c>
      <c r="E59" s="159"/>
      <c r="F59" s="159"/>
      <c r="G59" s="159"/>
      <c r="H59" s="159"/>
      <c r="I59" s="160"/>
      <c r="J59" s="161">
        <f>J139</f>
        <v>0</v>
      </c>
      <c r="K59" s="162"/>
    </row>
    <row r="60" spans="2:47" s="8" customFormat="1" ht="19.899999999999999" customHeight="1">
      <c r="B60" s="156"/>
      <c r="C60" s="157"/>
      <c r="D60" s="158" t="s">
        <v>108</v>
      </c>
      <c r="E60" s="159"/>
      <c r="F60" s="159"/>
      <c r="G60" s="159"/>
      <c r="H60" s="159"/>
      <c r="I60" s="160"/>
      <c r="J60" s="161">
        <f>J161</f>
        <v>0</v>
      </c>
      <c r="K60" s="162"/>
    </row>
    <row r="61" spans="2:47" s="8" customFormat="1" ht="19.899999999999999" customHeight="1">
      <c r="B61" s="156"/>
      <c r="C61" s="157"/>
      <c r="D61" s="158" t="s">
        <v>109</v>
      </c>
      <c r="E61" s="159"/>
      <c r="F61" s="159"/>
      <c r="G61" s="159"/>
      <c r="H61" s="159"/>
      <c r="I61" s="160"/>
      <c r="J61" s="161">
        <f>J202</f>
        <v>0</v>
      </c>
      <c r="K61" s="162"/>
    </row>
    <row r="62" spans="2:47" s="8" customFormat="1" ht="19.899999999999999" customHeight="1">
      <c r="B62" s="156"/>
      <c r="C62" s="157"/>
      <c r="D62" s="158" t="s">
        <v>110</v>
      </c>
      <c r="E62" s="159"/>
      <c r="F62" s="159"/>
      <c r="G62" s="159"/>
      <c r="H62" s="159"/>
      <c r="I62" s="160"/>
      <c r="J62" s="161">
        <f>J220</f>
        <v>0</v>
      </c>
      <c r="K62" s="162"/>
    </row>
    <row r="63" spans="2:47" s="8" customFormat="1" ht="19.899999999999999" customHeight="1">
      <c r="B63" s="156"/>
      <c r="C63" s="157"/>
      <c r="D63" s="158" t="s">
        <v>111</v>
      </c>
      <c r="E63" s="159"/>
      <c r="F63" s="159"/>
      <c r="G63" s="159"/>
      <c r="H63" s="159"/>
      <c r="I63" s="160"/>
      <c r="J63" s="161">
        <f>J233</f>
        <v>0</v>
      </c>
      <c r="K63" s="162"/>
    </row>
    <row r="64" spans="2:47" s="8" customFormat="1" ht="19.899999999999999" customHeight="1">
      <c r="B64" s="156"/>
      <c r="C64" s="157"/>
      <c r="D64" s="158" t="s">
        <v>112</v>
      </c>
      <c r="E64" s="159"/>
      <c r="F64" s="159"/>
      <c r="G64" s="159"/>
      <c r="H64" s="159"/>
      <c r="I64" s="160"/>
      <c r="J64" s="161">
        <f>J293</f>
        <v>0</v>
      </c>
      <c r="K64" s="162"/>
    </row>
    <row r="65" spans="2:11" s="8" customFormat="1" ht="19.899999999999999" customHeight="1">
      <c r="B65" s="156"/>
      <c r="C65" s="157"/>
      <c r="D65" s="158" t="s">
        <v>113</v>
      </c>
      <c r="E65" s="159"/>
      <c r="F65" s="159"/>
      <c r="G65" s="159"/>
      <c r="H65" s="159"/>
      <c r="I65" s="160"/>
      <c r="J65" s="161">
        <f>J378</f>
        <v>0</v>
      </c>
      <c r="K65" s="162"/>
    </row>
    <row r="66" spans="2:11" s="8" customFormat="1" ht="19.899999999999999" customHeight="1">
      <c r="B66" s="156"/>
      <c r="C66" s="157"/>
      <c r="D66" s="158" t="s">
        <v>114</v>
      </c>
      <c r="E66" s="159"/>
      <c r="F66" s="159"/>
      <c r="G66" s="159"/>
      <c r="H66" s="159"/>
      <c r="I66" s="160"/>
      <c r="J66" s="161">
        <f>J393</f>
        <v>0</v>
      </c>
      <c r="K66" s="162"/>
    </row>
    <row r="67" spans="2:11" s="7" customFormat="1" ht="24.95" customHeight="1">
      <c r="B67" s="149"/>
      <c r="C67" s="150"/>
      <c r="D67" s="151" t="s">
        <v>115</v>
      </c>
      <c r="E67" s="152"/>
      <c r="F67" s="152"/>
      <c r="G67" s="152"/>
      <c r="H67" s="152"/>
      <c r="I67" s="153"/>
      <c r="J67" s="154">
        <f>J395</f>
        <v>0</v>
      </c>
      <c r="K67" s="155"/>
    </row>
    <row r="68" spans="2:11" s="8" customFormat="1" ht="19.899999999999999" customHeight="1">
      <c r="B68" s="156"/>
      <c r="C68" s="157"/>
      <c r="D68" s="158" t="s">
        <v>116</v>
      </c>
      <c r="E68" s="159"/>
      <c r="F68" s="159"/>
      <c r="G68" s="159"/>
      <c r="H68" s="159"/>
      <c r="I68" s="160"/>
      <c r="J68" s="161">
        <f>J396</f>
        <v>0</v>
      </c>
      <c r="K68" s="162"/>
    </row>
    <row r="69" spans="2:11" s="8" customFormat="1" ht="19.899999999999999" customHeight="1">
      <c r="B69" s="156"/>
      <c r="C69" s="157"/>
      <c r="D69" s="158" t="s">
        <v>117</v>
      </c>
      <c r="E69" s="159"/>
      <c r="F69" s="159"/>
      <c r="G69" s="159"/>
      <c r="H69" s="159"/>
      <c r="I69" s="160"/>
      <c r="J69" s="161">
        <f>J420</f>
        <v>0</v>
      </c>
      <c r="K69" s="162"/>
    </row>
    <row r="70" spans="2:11" s="8" customFormat="1" ht="19.899999999999999" customHeight="1">
      <c r="B70" s="156"/>
      <c r="C70" s="157"/>
      <c r="D70" s="158" t="s">
        <v>118</v>
      </c>
      <c r="E70" s="159"/>
      <c r="F70" s="159"/>
      <c r="G70" s="159"/>
      <c r="H70" s="159"/>
      <c r="I70" s="160"/>
      <c r="J70" s="161">
        <f>J436</f>
        <v>0</v>
      </c>
      <c r="K70" s="162"/>
    </row>
    <row r="71" spans="2:11" s="8" customFormat="1" ht="19.899999999999999" customHeight="1">
      <c r="B71" s="156"/>
      <c r="C71" s="157"/>
      <c r="D71" s="158" t="s">
        <v>119</v>
      </c>
      <c r="E71" s="159"/>
      <c r="F71" s="159"/>
      <c r="G71" s="159"/>
      <c r="H71" s="159"/>
      <c r="I71" s="160"/>
      <c r="J71" s="161">
        <f>J455</f>
        <v>0</v>
      </c>
      <c r="K71" s="162"/>
    </row>
    <row r="72" spans="2:11" s="8" customFormat="1" ht="19.899999999999999" customHeight="1">
      <c r="B72" s="156"/>
      <c r="C72" s="157"/>
      <c r="D72" s="158" t="s">
        <v>120</v>
      </c>
      <c r="E72" s="159"/>
      <c r="F72" s="159"/>
      <c r="G72" s="159"/>
      <c r="H72" s="159"/>
      <c r="I72" s="160"/>
      <c r="J72" s="161">
        <f>J473</f>
        <v>0</v>
      </c>
      <c r="K72" s="162"/>
    </row>
    <row r="73" spans="2:11" s="8" customFormat="1" ht="19.899999999999999" customHeight="1">
      <c r="B73" s="156"/>
      <c r="C73" s="157"/>
      <c r="D73" s="158" t="s">
        <v>121</v>
      </c>
      <c r="E73" s="159"/>
      <c r="F73" s="159"/>
      <c r="G73" s="159"/>
      <c r="H73" s="159"/>
      <c r="I73" s="160"/>
      <c r="J73" s="161">
        <f>J492</f>
        <v>0</v>
      </c>
      <c r="K73" s="162"/>
    </row>
    <row r="74" spans="2:11" s="8" customFormat="1" ht="19.899999999999999" customHeight="1">
      <c r="B74" s="156"/>
      <c r="C74" s="157"/>
      <c r="D74" s="158" t="s">
        <v>122</v>
      </c>
      <c r="E74" s="159"/>
      <c r="F74" s="159"/>
      <c r="G74" s="159"/>
      <c r="H74" s="159"/>
      <c r="I74" s="160"/>
      <c r="J74" s="161">
        <f>J528</f>
        <v>0</v>
      </c>
      <c r="K74" s="162"/>
    </row>
    <row r="75" spans="2:11" s="8" customFormat="1" ht="19.899999999999999" customHeight="1">
      <c r="B75" s="156"/>
      <c r="C75" s="157"/>
      <c r="D75" s="158" t="s">
        <v>123</v>
      </c>
      <c r="E75" s="159"/>
      <c r="F75" s="159"/>
      <c r="G75" s="159"/>
      <c r="H75" s="159"/>
      <c r="I75" s="160"/>
      <c r="J75" s="161">
        <f>J559</f>
        <v>0</v>
      </c>
      <c r="K75" s="162"/>
    </row>
    <row r="76" spans="2:11" s="8" customFormat="1" ht="19.899999999999999" customHeight="1">
      <c r="B76" s="156"/>
      <c r="C76" s="157"/>
      <c r="D76" s="158" t="s">
        <v>124</v>
      </c>
      <c r="E76" s="159"/>
      <c r="F76" s="159"/>
      <c r="G76" s="159"/>
      <c r="H76" s="159"/>
      <c r="I76" s="160"/>
      <c r="J76" s="161">
        <f>J574</f>
        <v>0</v>
      </c>
      <c r="K76" s="162"/>
    </row>
    <row r="77" spans="2:11" s="8" customFormat="1" ht="19.899999999999999" customHeight="1">
      <c r="B77" s="156"/>
      <c r="C77" s="157"/>
      <c r="D77" s="158" t="s">
        <v>125</v>
      </c>
      <c r="E77" s="159"/>
      <c r="F77" s="159"/>
      <c r="G77" s="159"/>
      <c r="H77" s="159"/>
      <c r="I77" s="160"/>
      <c r="J77" s="161">
        <f>J580</f>
        <v>0</v>
      </c>
      <c r="K77" s="162"/>
    </row>
    <row r="78" spans="2:11" s="8" customFormat="1" ht="19.899999999999999" customHeight="1">
      <c r="B78" s="156"/>
      <c r="C78" s="157"/>
      <c r="D78" s="158" t="s">
        <v>126</v>
      </c>
      <c r="E78" s="159"/>
      <c r="F78" s="159"/>
      <c r="G78" s="159"/>
      <c r="H78" s="159"/>
      <c r="I78" s="160"/>
      <c r="J78" s="161">
        <f>J604</f>
        <v>0</v>
      </c>
      <c r="K78" s="162"/>
    </row>
    <row r="79" spans="2:11" s="8" customFormat="1" ht="19.899999999999999" customHeight="1">
      <c r="B79" s="156"/>
      <c r="C79" s="157"/>
      <c r="D79" s="158" t="s">
        <v>127</v>
      </c>
      <c r="E79" s="159"/>
      <c r="F79" s="159"/>
      <c r="G79" s="159"/>
      <c r="H79" s="159"/>
      <c r="I79" s="160"/>
      <c r="J79" s="161">
        <f>J641</f>
        <v>0</v>
      </c>
      <c r="K79" s="162"/>
    </row>
    <row r="80" spans="2:11" s="1" customFormat="1" ht="21.75" customHeight="1">
      <c r="B80" s="41"/>
      <c r="C80" s="42"/>
      <c r="D80" s="42"/>
      <c r="E80" s="42"/>
      <c r="F80" s="42"/>
      <c r="G80" s="42"/>
      <c r="H80" s="42"/>
      <c r="I80" s="118"/>
      <c r="J80" s="42"/>
      <c r="K80" s="45"/>
    </row>
    <row r="81" spans="2:12" s="1" customFormat="1" ht="6.95" customHeight="1">
      <c r="B81" s="56"/>
      <c r="C81" s="57"/>
      <c r="D81" s="57"/>
      <c r="E81" s="57"/>
      <c r="F81" s="57"/>
      <c r="G81" s="57"/>
      <c r="H81" s="57"/>
      <c r="I81" s="139"/>
      <c r="J81" s="57"/>
      <c r="K81" s="58"/>
    </row>
    <row r="85" spans="2:12" s="1" customFormat="1" ht="6.95" customHeight="1">
      <c r="B85" s="59"/>
      <c r="C85" s="60"/>
      <c r="D85" s="60"/>
      <c r="E85" s="60"/>
      <c r="F85" s="60"/>
      <c r="G85" s="60"/>
      <c r="H85" s="60"/>
      <c r="I85" s="142"/>
      <c r="J85" s="60"/>
      <c r="K85" s="60"/>
      <c r="L85" s="61"/>
    </row>
    <row r="86" spans="2:12" s="1" customFormat="1" ht="36.950000000000003" customHeight="1">
      <c r="B86" s="41"/>
      <c r="C86" s="62" t="s">
        <v>128</v>
      </c>
      <c r="D86" s="63"/>
      <c r="E86" s="63"/>
      <c r="F86" s="63"/>
      <c r="G86" s="63"/>
      <c r="H86" s="63"/>
      <c r="I86" s="163"/>
      <c r="J86" s="63"/>
      <c r="K86" s="63"/>
      <c r="L86" s="61"/>
    </row>
    <row r="87" spans="2:12" s="1" customFormat="1" ht="6.95" customHeight="1">
      <c r="B87" s="41"/>
      <c r="C87" s="63"/>
      <c r="D87" s="63"/>
      <c r="E87" s="63"/>
      <c r="F87" s="63"/>
      <c r="G87" s="63"/>
      <c r="H87" s="63"/>
      <c r="I87" s="163"/>
      <c r="J87" s="63"/>
      <c r="K87" s="63"/>
      <c r="L87" s="61"/>
    </row>
    <row r="88" spans="2:12" s="1" customFormat="1" ht="14.45" customHeight="1">
      <c r="B88" s="41"/>
      <c r="C88" s="65" t="s">
        <v>18</v>
      </c>
      <c r="D88" s="63"/>
      <c r="E88" s="63"/>
      <c r="F88" s="63"/>
      <c r="G88" s="63"/>
      <c r="H88" s="63"/>
      <c r="I88" s="163"/>
      <c r="J88" s="63"/>
      <c r="K88" s="63"/>
      <c r="L88" s="61"/>
    </row>
    <row r="89" spans="2:12" s="1" customFormat="1" ht="22.5" customHeight="1">
      <c r="B89" s="41"/>
      <c r="C89" s="63"/>
      <c r="D89" s="63"/>
      <c r="E89" s="394" t="str">
        <f>E7</f>
        <v>Sportovní a rekreační areál Maškova zahrada Turnov-rozšíření objektu SO02(vstupního objektu koupaliště)</v>
      </c>
      <c r="F89" s="395"/>
      <c r="G89" s="395"/>
      <c r="H89" s="395"/>
      <c r="I89" s="163"/>
      <c r="J89" s="63"/>
      <c r="K89" s="63"/>
      <c r="L89" s="61"/>
    </row>
    <row r="90" spans="2:12" s="1" customFormat="1" ht="14.45" customHeight="1">
      <c r="B90" s="41"/>
      <c r="C90" s="65" t="s">
        <v>98</v>
      </c>
      <c r="D90" s="63"/>
      <c r="E90" s="63"/>
      <c r="F90" s="63"/>
      <c r="G90" s="63"/>
      <c r="H90" s="63"/>
      <c r="I90" s="163"/>
      <c r="J90" s="63"/>
      <c r="K90" s="63"/>
      <c r="L90" s="61"/>
    </row>
    <row r="91" spans="2:12" s="1" customFormat="1" ht="23.25" customHeight="1">
      <c r="B91" s="41"/>
      <c r="C91" s="63"/>
      <c r="D91" s="63"/>
      <c r="E91" s="362" t="str">
        <f>E9</f>
        <v>1 - Stavební část</v>
      </c>
      <c r="F91" s="396"/>
      <c r="G91" s="396"/>
      <c r="H91" s="396"/>
      <c r="I91" s="163"/>
      <c r="J91" s="63"/>
      <c r="K91" s="63"/>
      <c r="L91" s="61"/>
    </row>
    <row r="92" spans="2:12" s="1" customFormat="1" ht="6.95" customHeight="1">
      <c r="B92" s="41"/>
      <c r="C92" s="63"/>
      <c r="D92" s="63"/>
      <c r="E92" s="63"/>
      <c r="F92" s="63"/>
      <c r="G92" s="63"/>
      <c r="H92" s="63"/>
      <c r="I92" s="163"/>
      <c r="J92" s="63"/>
      <c r="K92" s="63"/>
      <c r="L92" s="61"/>
    </row>
    <row r="93" spans="2:12" s="1" customFormat="1" ht="18" customHeight="1">
      <c r="B93" s="41"/>
      <c r="C93" s="65" t="s">
        <v>23</v>
      </c>
      <c r="D93" s="63"/>
      <c r="E93" s="63"/>
      <c r="F93" s="164" t="str">
        <f>F12</f>
        <v>Turnov</v>
      </c>
      <c r="G93" s="63"/>
      <c r="H93" s="63"/>
      <c r="I93" s="165" t="s">
        <v>25</v>
      </c>
      <c r="J93" s="73" t="str">
        <f>IF(J12="","",J12)</f>
        <v>15.3.2017</v>
      </c>
      <c r="K93" s="63"/>
      <c r="L93" s="61"/>
    </row>
    <row r="94" spans="2:12" s="1" customFormat="1" ht="6.95" customHeight="1">
      <c r="B94" s="41"/>
      <c r="C94" s="63"/>
      <c r="D94" s="63"/>
      <c r="E94" s="63"/>
      <c r="F94" s="63"/>
      <c r="G94" s="63"/>
      <c r="H94" s="63"/>
      <c r="I94" s="163"/>
      <c r="J94" s="63"/>
      <c r="K94" s="63"/>
      <c r="L94" s="61"/>
    </row>
    <row r="95" spans="2:12" s="1" customFormat="1" ht="15">
      <c r="B95" s="41"/>
      <c r="C95" s="65" t="s">
        <v>27</v>
      </c>
      <c r="D95" s="63"/>
      <c r="E95" s="63"/>
      <c r="F95" s="164" t="str">
        <f>E15</f>
        <v>Městská sportovní Turnov s.r.o.,Turnov</v>
      </c>
      <c r="G95" s="63"/>
      <c r="H95" s="63"/>
      <c r="I95" s="165" t="s">
        <v>33</v>
      </c>
      <c r="J95" s="164" t="str">
        <f>E21</f>
        <v>CODE,s.r.o. Pardubice</v>
      </c>
      <c r="K95" s="63"/>
      <c r="L95" s="61"/>
    </row>
    <row r="96" spans="2:12" s="1" customFormat="1" ht="14.45" customHeight="1">
      <c r="B96" s="41"/>
      <c r="C96" s="65" t="s">
        <v>31</v>
      </c>
      <c r="D96" s="63"/>
      <c r="E96" s="63"/>
      <c r="F96" s="164" t="str">
        <f>IF(E18="","",E18)</f>
        <v/>
      </c>
      <c r="G96" s="63"/>
      <c r="H96" s="63"/>
      <c r="I96" s="163"/>
      <c r="J96" s="63"/>
      <c r="K96" s="63"/>
      <c r="L96" s="61"/>
    </row>
    <row r="97" spans="2:65" s="1" customFormat="1" ht="10.35" customHeight="1">
      <c r="B97" s="41"/>
      <c r="C97" s="63"/>
      <c r="D97" s="63"/>
      <c r="E97" s="63"/>
      <c r="F97" s="63"/>
      <c r="G97" s="63"/>
      <c r="H97" s="63"/>
      <c r="I97" s="163"/>
      <c r="J97" s="63"/>
      <c r="K97" s="63"/>
      <c r="L97" s="61"/>
    </row>
    <row r="98" spans="2:65" s="9" customFormat="1" ht="29.25" customHeight="1">
      <c r="B98" s="166"/>
      <c r="C98" s="167" t="s">
        <v>129</v>
      </c>
      <c r="D98" s="168" t="s">
        <v>56</v>
      </c>
      <c r="E98" s="168" t="s">
        <v>52</v>
      </c>
      <c r="F98" s="168" t="s">
        <v>130</v>
      </c>
      <c r="G98" s="168" t="s">
        <v>131</v>
      </c>
      <c r="H98" s="168" t="s">
        <v>132</v>
      </c>
      <c r="I98" s="169" t="s">
        <v>133</v>
      </c>
      <c r="J98" s="168" t="s">
        <v>102</v>
      </c>
      <c r="K98" s="170" t="s">
        <v>134</v>
      </c>
      <c r="L98" s="171"/>
      <c r="M98" s="81" t="s">
        <v>135</v>
      </c>
      <c r="N98" s="82" t="s">
        <v>41</v>
      </c>
      <c r="O98" s="82" t="s">
        <v>136</v>
      </c>
      <c r="P98" s="82" t="s">
        <v>137</v>
      </c>
      <c r="Q98" s="82" t="s">
        <v>138</v>
      </c>
      <c r="R98" s="82" t="s">
        <v>139</v>
      </c>
      <c r="S98" s="82" t="s">
        <v>140</v>
      </c>
      <c r="T98" s="83" t="s">
        <v>141</v>
      </c>
    </row>
    <row r="99" spans="2:65" s="1" customFormat="1" ht="29.25" customHeight="1">
      <c r="B99" s="41"/>
      <c r="C99" s="87" t="s">
        <v>103</v>
      </c>
      <c r="D99" s="63"/>
      <c r="E99" s="63"/>
      <c r="F99" s="63"/>
      <c r="G99" s="63"/>
      <c r="H99" s="63"/>
      <c r="I99" s="163"/>
      <c r="J99" s="172">
        <f>BK99</f>
        <v>0</v>
      </c>
      <c r="K99" s="63"/>
      <c r="L99" s="61"/>
      <c r="M99" s="84"/>
      <c r="N99" s="85"/>
      <c r="O99" s="85"/>
      <c r="P99" s="173">
        <f>P100+P395</f>
        <v>0</v>
      </c>
      <c r="Q99" s="85"/>
      <c r="R99" s="173">
        <f>R100+R395</f>
        <v>107.37631110000001</v>
      </c>
      <c r="S99" s="85"/>
      <c r="T99" s="174">
        <f>T100+T395</f>
        <v>64.256955000000005</v>
      </c>
      <c r="AT99" s="24" t="s">
        <v>70</v>
      </c>
      <c r="AU99" s="24" t="s">
        <v>104</v>
      </c>
      <c r="BK99" s="175">
        <f>BK100+BK395</f>
        <v>0</v>
      </c>
    </row>
    <row r="100" spans="2:65" s="10" customFormat="1" ht="37.35" customHeight="1">
      <c r="B100" s="176"/>
      <c r="C100" s="177"/>
      <c r="D100" s="178" t="s">
        <v>70</v>
      </c>
      <c r="E100" s="179" t="s">
        <v>142</v>
      </c>
      <c r="F100" s="179" t="s">
        <v>143</v>
      </c>
      <c r="G100" s="177"/>
      <c r="H100" s="177"/>
      <c r="I100" s="180"/>
      <c r="J100" s="181">
        <f>BK100</f>
        <v>0</v>
      </c>
      <c r="K100" s="177"/>
      <c r="L100" s="182"/>
      <c r="M100" s="183"/>
      <c r="N100" s="184"/>
      <c r="O100" s="184"/>
      <c r="P100" s="185">
        <f>P101+SUM(P102:P113)+P139+P161+P202+P220+P233+P293+P378+P393</f>
        <v>0</v>
      </c>
      <c r="Q100" s="184"/>
      <c r="R100" s="185">
        <f>R101+SUM(R102:R113)+R139+R161+R202+R220+R233+R293+R378+R393</f>
        <v>100.71243192000001</v>
      </c>
      <c r="S100" s="184"/>
      <c r="T100" s="186">
        <f>T101+SUM(T102:T113)+T139+T161+T202+T220+T233+T293+T378+T393</f>
        <v>63.312595000000002</v>
      </c>
      <c r="AR100" s="187" t="s">
        <v>76</v>
      </c>
      <c r="AT100" s="188" t="s">
        <v>70</v>
      </c>
      <c r="AU100" s="188" t="s">
        <v>71</v>
      </c>
      <c r="AY100" s="187" t="s">
        <v>144</v>
      </c>
      <c r="BK100" s="189">
        <f>BK101+SUM(BK102:BK113)+BK139+BK161+BK202+BK220+BK233+BK293+BK378+BK393</f>
        <v>0</v>
      </c>
    </row>
    <row r="101" spans="2:65" s="1" customFormat="1" ht="22.5" customHeight="1">
      <c r="B101" s="41"/>
      <c r="C101" s="190" t="s">
        <v>76</v>
      </c>
      <c r="D101" s="190" t="s">
        <v>145</v>
      </c>
      <c r="E101" s="191" t="s">
        <v>146</v>
      </c>
      <c r="F101" s="192" t="s">
        <v>147</v>
      </c>
      <c r="G101" s="193" t="s">
        <v>148</v>
      </c>
      <c r="H101" s="194">
        <v>84.55</v>
      </c>
      <c r="I101" s="195"/>
      <c r="J101" s="196">
        <f>ROUND(I101*H101,2)</f>
        <v>0</v>
      </c>
      <c r="K101" s="192" t="s">
        <v>149</v>
      </c>
      <c r="L101" s="61"/>
      <c r="M101" s="197" t="s">
        <v>21</v>
      </c>
      <c r="N101" s="198" t="s">
        <v>42</v>
      </c>
      <c r="O101" s="42"/>
      <c r="P101" s="199">
        <f>O101*H101</f>
        <v>0</v>
      </c>
      <c r="Q101" s="199">
        <v>0</v>
      </c>
      <c r="R101" s="199">
        <f>Q101*H101</f>
        <v>0</v>
      </c>
      <c r="S101" s="199">
        <v>0.26</v>
      </c>
      <c r="T101" s="200">
        <f>S101*H101</f>
        <v>21.983000000000001</v>
      </c>
      <c r="AR101" s="24" t="s">
        <v>86</v>
      </c>
      <c r="AT101" s="24" t="s">
        <v>145</v>
      </c>
      <c r="AU101" s="24" t="s">
        <v>76</v>
      </c>
      <c r="AY101" s="24" t="s">
        <v>144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24" t="s">
        <v>76</v>
      </c>
      <c r="BK101" s="201">
        <f>ROUND(I101*H101,2)</f>
        <v>0</v>
      </c>
      <c r="BL101" s="24" t="s">
        <v>86</v>
      </c>
      <c r="BM101" s="24" t="s">
        <v>150</v>
      </c>
    </row>
    <row r="102" spans="2:65" s="11" customFormat="1">
      <c r="B102" s="202"/>
      <c r="C102" s="203"/>
      <c r="D102" s="204" t="s">
        <v>151</v>
      </c>
      <c r="E102" s="205" t="s">
        <v>21</v>
      </c>
      <c r="F102" s="206" t="s">
        <v>152</v>
      </c>
      <c r="G102" s="203"/>
      <c r="H102" s="207" t="s">
        <v>21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AT102" s="213" t="s">
        <v>151</v>
      </c>
      <c r="AU102" s="213" t="s">
        <v>76</v>
      </c>
      <c r="AV102" s="11" t="s">
        <v>76</v>
      </c>
      <c r="AW102" s="11" t="s">
        <v>35</v>
      </c>
      <c r="AX102" s="11" t="s">
        <v>71</v>
      </c>
      <c r="AY102" s="213" t="s">
        <v>144</v>
      </c>
    </row>
    <row r="103" spans="2:65" s="12" customFormat="1">
      <c r="B103" s="214"/>
      <c r="C103" s="215"/>
      <c r="D103" s="216" t="s">
        <v>151</v>
      </c>
      <c r="E103" s="217" t="s">
        <v>21</v>
      </c>
      <c r="F103" s="218" t="s">
        <v>153</v>
      </c>
      <c r="G103" s="215"/>
      <c r="H103" s="219">
        <v>84.55</v>
      </c>
      <c r="I103" s="220"/>
      <c r="J103" s="215"/>
      <c r="K103" s="215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151</v>
      </c>
      <c r="AU103" s="225" t="s">
        <v>76</v>
      </c>
      <c r="AV103" s="12" t="s">
        <v>80</v>
      </c>
      <c r="AW103" s="12" t="s">
        <v>35</v>
      </c>
      <c r="AX103" s="12" t="s">
        <v>76</v>
      </c>
      <c r="AY103" s="225" t="s">
        <v>144</v>
      </c>
    </row>
    <row r="104" spans="2:65" s="1" customFormat="1" ht="22.5" customHeight="1">
      <c r="B104" s="41"/>
      <c r="C104" s="190" t="s">
        <v>80</v>
      </c>
      <c r="D104" s="190" t="s">
        <v>145</v>
      </c>
      <c r="E104" s="191" t="s">
        <v>154</v>
      </c>
      <c r="F104" s="192" t="s">
        <v>155</v>
      </c>
      <c r="G104" s="193" t="s">
        <v>148</v>
      </c>
      <c r="H104" s="194">
        <v>8.1</v>
      </c>
      <c r="I104" s="195"/>
      <c r="J104" s="196">
        <f>ROUND(I104*H104,2)</f>
        <v>0</v>
      </c>
      <c r="K104" s="192" t="s">
        <v>156</v>
      </c>
      <c r="L104" s="61"/>
      <c r="M104" s="197" t="s">
        <v>21</v>
      </c>
      <c r="N104" s="198" t="s">
        <v>42</v>
      </c>
      <c r="O104" s="42"/>
      <c r="P104" s="199">
        <f>O104*H104</f>
        <v>0</v>
      </c>
      <c r="Q104" s="199">
        <v>0</v>
      </c>
      <c r="R104" s="199">
        <f>Q104*H104</f>
        <v>0</v>
      </c>
      <c r="S104" s="199">
        <v>0.29499999999999998</v>
      </c>
      <c r="T104" s="200">
        <f>S104*H104</f>
        <v>2.3895</v>
      </c>
      <c r="AR104" s="24" t="s">
        <v>86</v>
      </c>
      <c r="AT104" s="24" t="s">
        <v>145</v>
      </c>
      <c r="AU104" s="24" t="s">
        <v>76</v>
      </c>
      <c r="AY104" s="24" t="s">
        <v>144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24" t="s">
        <v>76</v>
      </c>
      <c r="BK104" s="201">
        <f>ROUND(I104*H104,2)</f>
        <v>0</v>
      </c>
      <c r="BL104" s="24" t="s">
        <v>86</v>
      </c>
      <c r="BM104" s="24" t="s">
        <v>157</v>
      </c>
    </row>
    <row r="105" spans="2:65" s="11" customFormat="1">
      <c r="B105" s="202"/>
      <c r="C105" s="203"/>
      <c r="D105" s="204" t="s">
        <v>151</v>
      </c>
      <c r="E105" s="205" t="s">
        <v>21</v>
      </c>
      <c r="F105" s="206" t="s">
        <v>152</v>
      </c>
      <c r="G105" s="203"/>
      <c r="H105" s="207" t="s">
        <v>21</v>
      </c>
      <c r="I105" s="208"/>
      <c r="J105" s="203"/>
      <c r="K105" s="203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151</v>
      </c>
      <c r="AU105" s="213" t="s">
        <v>76</v>
      </c>
      <c r="AV105" s="11" t="s">
        <v>76</v>
      </c>
      <c r="AW105" s="11" t="s">
        <v>35</v>
      </c>
      <c r="AX105" s="11" t="s">
        <v>71</v>
      </c>
      <c r="AY105" s="213" t="s">
        <v>144</v>
      </c>
    </row>
    <row r="106" spans="2:65" s="12" customFormat="1">
      <c r="B106" s="214"/>
      <c r="C106" s="215"/>
      <c r="D106" s="216" t="s">
        <v>151</v>
      </c>
      <c r="E106" s="217" t="s">
        <v>21</v>
      </c>
      <c r="F106" s="218" t="s">
        <v>158</v>
      </c>
      <c r="G106" s="215"/>
      <c r="H106" s="219">
        <v>8.1</v>
      </c>
      <c r="I106" s="220"/>
      <c r="J106" s="215"/>
      <c r="K106" s="215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151</v>
      </c>
      <c r="AU106" s="225" t="s">
        <v>76</v>
      </c>
      <c r="AV106" s="12" t="s">
        <v>80</v>
      </c>
      <c r="AW106" s="12" t="s">
        <v>35</v>
      </c>
      <c r="AX106" s="12" t="s">
        <v>76</v>
      </c>
      <c r="AY106" s="225" t="s">
        <v>144</v>
      </c>
    </row>
    <row r="107" spans="2:65" s="1" customFormat="1" ht="22.5" customHeight="1">
      <c r="B107" s="41"/>
      <c r="C107" s="190" t="s">
        <v>83</v>
      </c>
      <c r="D107" s="190" t="s">
        <v>145</v>
      </c>
      <c r="E107" s="191" t="s">
        <v>159</v>
      </c>
      <c r="F107" s="192" t="s">
        <v>160</v>
      </c>
      <c r="G107" s="193" t="s">
        <v>148</v>
      </c>
      <c r="H107" s="194">
        <v>76.5</v>
      </c>
      <c r="I107" s="195"/>
      <c r="J107" s="196">
        <f>ROUND(I107*H107,2)</f>
        <v>0</v>
      </c>
      <c r="K107" s="192" t="s">
        <v>149</v>
      </c>
      <c r="L107" s="61"/>
      <c r="M107" s="197" t="s">
        <v>21</v>
      </c>
      <c r="N107" s="198" t="s">
        <v>42</v>
      </c>
      <c r="O107" s="42"/>
      <c r="P107" s="199">
        <f>O107*H107</f>
        <v>0</v>
      </c>
      <c r="Q107" s="199">
        <v>0</v>
      </c>
      <c r="R107" s="199">
        <f>Q107*H107</f>
        <v>0</v>
      </c>
      <c r="S107" s="199">
        <v>0.3</v>
      </c>
      <c r="T107" s="200">
        <f>S107*H107</f>
        <v>22.95</v>
      </c>
      <c r="AR107" s="24" t="s">
        <v>86</v>
      </c>
      <c r="AT107" s="24" t="s">
        <v>145</v>
      </c>
      <c r="AU107" s="24" t="s">
        <v>76</v>
      </c>
      <c r="AY107" s="24" t="s">
        <v>144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24" t="s">
        <v>76</v>
      </c>
      <c r="BK107" s="201">
        <f>ROUND(I107*H107,2)</f>
        <v>0</v>
      </c>
      <c r="BL107" s="24" t="s">
        <v>86</v>
      </c>
      <c r="BM107" s="24" t="s">
        <v>161</v>
      </c>
    </row>
    <row r="108" spans="2:65" s="11" customFormat="1">
      <c r="B108" s="202"/>
      <c r="C108" s="203"/>
      <c r="D108" s="204" t="s">
        <v>151</v>
      </c>
      <c r="E108" s="205" t="s">
        <v>21</v>
      </c>
      <c r="F108" s="206" t="s">
        <v>152</v>
      </c>
      <c r="G108" s="203"/>
      <c r="H108" s="207" t="s">
        <v>21</v>
      </c>
      <c r="I108" s="208"/>
      <c r="J108" s="203"/>
      <c r="K108" s="203"/>
      <c r="L108" s="209"/>
      <c r="M108" s="210"/>
      <c r="N108" s="211"/>
      <c r="O108" s="211"/>
      <c r="P108" s="211"/>
      <c r="Q108" s="211"/>
      <c r="R108" s="211"/>
      <c r="S108" s="211"/>
      <c r="T108" s="212"/>
      <c r="AT108" s="213" t="s">
        <v>151</v>
      </c>
      <c r="AU108" s="213" t="s">
        <v>76</v>
      </c>
      <c r="AV108" s="11" t="s">
        <v>76</v>
      </c>
      <c r="AW108" s="11" t="s">
        <v>35</v>
      </c>
      <c r="AX108" s="11" t="s">
        <v>71</v>
      </c>
      <c r="AY108" s="213" t="s">
        <v>144</v>
      </c>
    </row>
    <row r="109" spans="2:65" s="12" customFormat="1">
      <c r="B109" s="214"/>
      <c r="C109" s="215"/>
      <c r="D109" s="216" t="s">
        <v>151</v>
      </c>
      <c r="E109" s="217" t="s">
        <v>21</v>
      </c>
      <c r="F109" s="218" t="s">
        <v>162</v>
      </c>
      <c r="G109" s="215"/>
      <c r="H109" s="219">
        <v>76.5</v>
      </c>
      <c r="I109" s="220"/>
      <c r="J109" s="215"/>
      <c r="K109" s="215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151</v>
      </c>
      <c r="AU109" s="225" t="s">
        <v>76</v>
      </c>
      <c r="AV109" s="12" t="s">
        <v>80</v>
      </c>
      <c r="AW109" s="12" t="s">
        <v>35</v>
      </c>
      <c r="AX109" s="12" t="s">
        <v>76</v>
      </c>
      <c r="AY109" s="225" t="s">
        <v>144</v>
      </c>
    </row>
    <row r="110" spans="2:65" s="1" customFormat="1" ht="22.5" customHeight="1">
      <c r="B110" s="41"/>
      <c r="C110" s="190" t="s">
        <v>86</v>
      </c>
      <c r="D110" s="190" t="s">
        <v>145</v>
      </c>
      <c r="E110" s="191" t="s">
        <v>163</v>
      </c>
      <c r="F110" s="192" t="s">
        <v>164</v>
      </c>
      <c r="G110" s="193" t="s">
        <v>148</v>
      </c>
      <c r="H110" s="194">
        <v>8.1</v>
      </c>
      <c r="I110" s="195"/>
      <c r="J110" s="196">
        <f>ROUND(I110*H110,2)</f>
        <v>0</v>
      </c>
      <c r="K110" s="192" t="s">
        <v>156</v>
      </c>
      <c r="L110" s="61"/>
      <c r="M110" s="197" t="s">
        <v>21</v>
      </c>
      <c r="N110" s="198" t="s">
        <v>42</v>
      </c>
      <c r="O110" s="42"/>
      <c r="P110" s="199">
        <f>O110*H110</f>
        <v>0</v>
      </c>
      <c r="Q110" s="199">
        <v>0</v>
      </c>
      <c r="R110" s="199">
        <f>Q110*H110</f>
        <v>0</v>
      </c>
      <c r="S110" s="199">
        <v>0.57999999999999996</v>
      </c>
      <c r="T110" s="200">
        <f>S110*H110</f>
        <v>4.6979999999999995</v>
      </c>
      <c r="AR110" s="24" t="s">
        <v>86</v>
      </c>
      <c r="AT110" s="24" t="s">
        <v>145</v>
      </c>
      <c r="AU110" s="24" t="s">
        <v>76</v>
      </c>
      <c r="AY110" s="24" t="s">
        <v>144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24" t="s">
        <v>76</v>
      </c>
      <c r="BK110" s="201">
        <f>ROUND(I110*H110,2)</f>
        <v>0</v>
      </c>
      <c r="BL110" s="24" t="s">
        <v>86</v>
      </c>
      <c r="BM110" s="24" t="s">
        <v>165</v>
      </c>
    </row>
    <row r="111" spans="2:65" s="11" customFormat="1">
      <c r="B111" s="202"/>
      <c r="C111" s="203"/>
      <c r="D111" s="204" t="s">
        <v>151</v>
      </c>
      <c r="E111" s="205" t="s">
        <v>21</v>
      </c>
      <c r="F111" s="206" t="s">
        <v>152</v>
      </c>
      <c r="G111" s="203"/>
      <c r="H111" s="207" t="s">
        <v>21</v>
      </c>
      <c r="I111" s="208"/>
      <c r="J111" s="203"/>
      <c r="K111" s="203"/>
      <c r="L111" s="209"/>
      <c r="M111" s="210"/>
      <c r="N111" s="211"/>
      <c r="O111" s="211"/>
      <c r="P111" s="211"/>
      <c r="Q111" s="211"/>
      <c r="R111" s="211"/>
      <c r="S111" s="211"/>
      <c r="T111" s="212"/>
      <c r="AT111" s="213" t="s">
        <v>151</v>
      </c>
      <c r="AU111" s="213" t="s">
        <v>76</v>
      </c>
      <c r="AV111" s="11" t="s">
        <v>76</v>
      </c>
      <c r="AW111" s="11" t="s">
        <v>35</v>
      </c>
      <c r="AX111" s="11" t="s">
        <v>71</v>
      </c>
      <c r="AY111" s="213" t="s">
        <v>144</v>
      </c>
    </row>
    <row r="112" spans="2:65" s="12" customFormat="1">
      <c r="B112" s="214"/>
      <c r="C112" s="215"/>
      <c r="D112" s="204" t="s">
        <v>151</v>
      </c>
      <c r="E112" s="226" t="s">
        <v>21</v>
      </c>
      <c r="F112" s="227" t="s">
        <v>166</v>
      </c>
      <c r="G112" s="215"/>
      <c r="H112" s="228">
        <v>8.1</v>
      </c>
      <c r="I112" s="220"/>
      <c r="J112" s="215"/>
      <c r="K112" s="215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151</v>
      </c>
      <c r="AU112" s="225" t="s">
        <v>76</v>
      </c>
      <c r="AV112" s="12" t="s">
        <v>80</v>
      </c>
      <c r="AW112" s="12" t="s">
        <v>35</v>
      </c>
      <c r="AX112" s="12" t="s">
        <v>76</v>
      </c>
      <c r="AY112" s="225" t="s">
        <v>144</v>
      </c>
    </row>
    <row r="113" spans="2:65" s="10" customFormat="1" ht="29.85" customHeight="1">
      <c r="B113" s="176"/>
      <c r="C113" s="177"/>
      <c r="D113" s="178" t="s">
        <v>70</v>
      </c>
      <c r="E113" s="229" t="s">
        <v>76</v>
      </c>
      <c r="F113" s="229" t="s">
        <v>167</v>
      </c>
      <c r="G113" s="177"/>
      <c r="H113" s="177"/>
      <c r="I113" s="180"/>
      <c r="J113" s="230">
        <f>BK113</f>
        <v>0</v>
      </c>
      <c r="K113" s="177"/>
      <c r="L113" s="182"/>
      <c r="M113" s="183"/>
      <c r="N113" s="184"/>
      <c r="O113" s="184"/>
      <c r="P113" s="185">
        <f>SUM(P114:P138)</f>
        <v>0</v>
      </c>
      <c r="Q113" s="184"/>
      <c r="R113" s="185">
        <f>SUM(R114:R138)</f>
        <v>0</v>
      </c>
      <c r="S113" s="184"/>
      <c r="T113" s="186">
        <f>SUM(T114:T138)</f>
        <v>0</v>
      </c>
      <c r="AR113" s="187" t="s">
        <v>76</v>
      </c>
      <c r="AT113" s="188" t="s">
        <v>70</v>
      </c>
      <c r="AU113" s="188" t="s">
        <v>76</v>
      </c>
      <c r="AY113" s="187" t="s">
        <v>144</v>
      </c>
      <c r="BK113" s="189">
        <f>SUM(BK114:BK138)</f>
        <v>0</v>
      </c>
    </row>
    <row r="114" spans="2:65" s="1" customFormat="1" ht="22.5" customHeight="1">
      <c r="B114" s="41"/>
      <c r="C114" s="190" t="s">
        <v>89</v>
      </c>
      <c r="D114" s="190" t="s">
        <v>145</v>
      </c>
      <c r="E114" s="191" t="s">
        <v>168</v>
      </c>
      <c r="F114" s="192" t="s">
        <v>169</v>
      </c>
      <c r="G114" s="193" t="s">
        <v>170</v>
      </c>
      <c r="H114" s="194">
        <v>11.292999999999999</v>
      </c>
      <c r="I114" s="195"/>
      <c r="J114" s="196">
        <f>ROUND(I114*H114,2)</f>
        <v>0</v>
      </c>
      <c r="K114" s="192" t="s">
        <v>156</v>
      </c>
      <c r="L114" s="61"/>
      <c r="M114" s="197" t="s">
        <v>21</v>
      </c>
      <c r="N114" s="198" t="s">
        <v>42</v>
      </c>
      <c r="O114" s="42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AR114" s="24" t="s">
        <v>86</v>
      </c>
      <c r="AT114" s="24" t="s">
        <v>145</v>
      </c>
      <c r="AU114" s="24" t="s">
        <v>80</v>
      </c>
      <c r="AY114" s="24" t="s">
        <v>144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24" t="s">
        <v>76</v>
      </c>
      <c r="BK114" s="201">
        <f>ROUND(I114*H114,2)</f>
        <v>0</v>
      </c>
      <c r="BL114" s="24" t="s">
        <v>86</v>
      </c>
      <c r="BM114" s="24" t="s">
        <v>171</v>
      </c>
    </row>
    <row r="115" spans="2:65" s="11" customFormat="1">
      <c r="B115" s="202"/>
      <c r="C115" s="203"/>
      <c r="D115" s="204" t="s">
        <v>151</v>
      </c>
      <c r="E115" s="205" t="s">
        <v>21</v>
      </c>
      <c r="F115" s="206" t="s">
        <v>172</v>
      </c>
      <c r="G115" s="203"/>
      <c r="H115" s="207" t="s">
        <v>21</v>
      </c>
      <c r="I115" s="208"/>
      <c r="J115" s="203"/>
      <c r="K115" s="203"/>
      <c r="L115" s="209"/>
      <c r="M115" s="210"/>
      <c r="N115" s="211"/>
      <c r="O115" s="211"/>
      <c r="P115" s="211"/>
      <c r="Q115" s="211"/>
      <c r="R115" s="211"/>
      <c r="S115" s="211"/>
      <c r="T115" s="212"/>
      <c r="AT115" s="213" t="s">
        <v>151</v>
      </c>
      <c r="AU115" s="213" t="s">
        <v>80</v>
      </c>
      <c r="AV115" s="11" t="s">
        <v>76</v>
      </c>
      <c r="AW115" s="11" t="s">
        <v>35</v>
      </c>
      <c r="AX115" s="11" t="s">
        <v>71</v>
      </c>
      <c r="AY115" s="213" t="s">
        <v>144</v>
      </c>
    </row>
    <row r="116" spans="2:65" s="12" customFormat="1">
      <c r="B116" s="214"/>
      <c r="C116" s="215"/>
      <c r="D116" s="204" t="s">
        <v>151</v>
      </c>
      <c r="E116" s="226" t="s">
        <v>21</v>
      </c>
      <c r="F116" s="227" t="s">
        <v>173</v>
      </c>
      <c r="G116" s="215"/>
      <c r="H116" s="228">
        <v>10.446999999999999</v>
      </c>
      <c r="I116" s="220"/>
      <c r="J116" s="215"/>
      <c r="K116" s="215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151</v>
      </c>
      <c r="AU116" s="225" t="s">
        <v>80</v>
      </c>
      <c r="AV116" s="12" t="s">
        <v>80</v>
      </c>
      <c r="AW116" s="12" t="s">
        <v>35</v>
      </c>
      <c r="AX116" s="12" t="s">
        <v>71</v>
      </c>
      <c r="AY116" s="225" t="s">
        <v>144</v>
      </c>
    </row>
    <row r="117" spans="2:65" s="12" customFormat="1">
      <c r="B117" s="214"/>
      <c r="C117" s="215"/>
      <c r="D117" s="204" t="s">
        <v>151</v>
      </c>
      <c r="E117" s="226" t="s">
        <v>21</v>
      </c>
      <c r="F117" s="227" t="s">
        <v>174</v>
      </c>
      <c r="G117" s="215"/>
      <c r="H117" s="228">
        <v>0.48599999999999999</v>
      </c>
      <c r="I117" s="220"/>
      <c r="J117" s="215"/>
      <c r="K117" s="215"/>
      <c r="L117" s="221"/>
      <c r="M117" s="222"/>
      <c r="N117" s="223"/>
      <c r="O117" s="223"/>
      <c r="P117" s="223"/>
      <c r="Q117" s="223"/>
      <c r="R117" s="223"/>
      <c r="S117" s="223"/>
      <c r="T117" s="224"/>
      <c r="AT117" s="225" t="s">
        <v>151</v>
      </c>
      <c r="AU117" s="225" t="s">
        <v>80</v>
      </c>
      <c r="AV117" s="12" t="s">
        <v>80</v>
      </c>
      <c r="AW117" s="12" t="s">
        <v>35</v>
      </c>
      <c r="AX117" s="12" t="s">
        <v>71</v>
      </c>
      <c r="AY117" s="225" t="s">
        <v>144</v>
      </c>
    </row>
    <row r="118" spans="2:65" s="12" customFormat="1">
      <c r="B118" s="214"/>
      <c r="C118" s="215"/>
      <c r="D118" s="204" t="s">
        <v>151</v>
      </c>
      <c r="E118" s="226" t="s">
        <v>21</v>
      </c>
      <c r="F118" s="227" t="s">
        <v>175</v>
      </c>
      <c r="G118" s="215"/>
      <c r="H118" s="228">
        <v>0.36</v>
      </c>
      <c r="I118" s="220"/>
      <c r="J118" s="215"/>
      <c r="K118" s="215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151</v>
      </c>
      <c r="AU118" s="225" t="s">
        <v>80</v>
      </c>
      <c r="AV118" s="12" t="s">
        <v>80</v>
      </c>
      <c r="AW118" s="12" t="s">
        <v>35</v>
      </c>
      <c r="AX118" s="12" t="s">
        <v>71</v>
      </c>
      <c r="AY118" s="225" t="s">
        <v>144</v>
      </c>
    </row>
    <row r="119" spans="2:65" s="13" customFormat="1">
      <c r="B119" s="231"/>
      <c r="C119" s="232"/>
      <c r="D119" s="216" t="s">
        <v>151</v>
      </c>
      <c r="E119" s="233" t="s">
        <v>21</v>
      </c>
      <c r="F119" s="234" t="s">
        <v>176</v>
      </c>
      <c r="G119" s="232"/>
      <c r="H119" s="235">
        <v>11.292999999999999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AT119" s="241" t="s">
        <v>151</v>
      </c>
      <c r="AU119" s="241" t="s">
        <v>80</v>
      </c>
      <c r="AV119" s="13" t="s">
        <v>86</v>
      </c>
      <c r="AW119" s="13" t="s">
        <v>35</v>
      </c>
      <c r="AX119" s="13" t="s">
        <v>76</v>
      </c>
      <c r="AY119" s="241" t="s">
        <v>144</v>
      </c>
    </row>
    <row r="120" spans="2:65" s="1" customFormat="1" ht="22.5" customHeight="1">
      <c r="B120" s="41"/>
      <c r="C120" s="190" t="s">
        <v>177</v>
      </c>
      <c r="D120" s="190" t="s">
        <v>145</v>
      </c>
      <c r="E120" s="191" t="s">
        <v>178</v>
      </c>
      <c r="F120" s="192" t="s">
        <v>179</v>
      </c>
      <c r="G120" s="193" t="s">
        <v>170</v>
      </c>
      <c r="H120" s="194">
        <v>5.6470000000000002</v>
      </c>
      <c r="I120" s="195"/>
      <c r="J120" s="196">
        <f>ROUND(I120*H120,2)</f>
        <v>0</v>
      </c>
      <c r="K120" s="192" t="s">
        <v>156</v>
      </c>
      <c r="L120" s="61"/>
      <c r="M120" s="197" t="s">
        <v>21</v>
      </c>
      <c r="N120" s="198" t="s">
        <v>42</v>
      </c>
      <c r="O120" s="42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AR120" s="24" t="s">
        <v>86</v>
      </c>
      <c r="AT120" s="24" t="s">
        <v>145</v>
      </c>
      <c r="AU120" s="24" t="s">
        <v>80</v>
      </c>
      <c r="AY120" s="24" t="s">
        <v>144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24" t="s">
        <v>76</v>
      </c>
      <c r="BK120" s="201">
        <f>ROUND(I120*H120,2)</f>
        <v>0</v>
      </c>
      <c r="BL120" s="24" t="s">
        <v>86</v>
      </c>
      <c r="BM120" s="24" t="s">
        <v>180</v>
      </c>
    </row>
    <row r="121" spans="2:65" s="12" customFormat="1">
      <c r="B121" s="214"/>
      <c r="C121" s="215"/>
      <c r="D121" s="216" t="s">
        <v>151</v>
      </c>
      <c r="E121" s="217" t="s">
        <v>21</v>
      </c>
      <c r="F121" s="218" t="s">
        <v>181</v>
      </c>
      <c r="G121" s="215"/>
      <c r="H121" s="219">
        <v>5.6470000000000002</v>
      </c>
      <c r="I121" s="220"/>
      <c r="J121" s="215"/>
      <c r="K121" s="215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151</v>
      </c>
      <c r="AU121" s="225" t="s">
        <v>80</v>
      </c>
      <c r="AV121" s="12" t="s">
        <v>80</v>
      </c>
      <c r="AW121" s="12" t="s">
        <v>35</v>
      </c>
      <c r="AX121" s="12" t="s">
        <v>76</v>
      </c>
      <c r="AY121" s="225" t="s">
        <v>144</v>
      </c>
    </row>
    <row r="122" spans="2:65" s="1" customFormat="1" ht="31.5" customHeight="1">
      <c r="B122" s="41"/>
      <c r="C122" s="190" t="s">
        <v>182</v>
      </c>
      <c r="D122" s="190" t="s">
        <v>145</v>
      </c>
      <c r="E122" s="191" t="s">
        <v>183</v>
      </c>
      <c r="F122" s="192" t="s">
        <v>184</v>
      </c>
      <c r="G122" s="193" t="s">
        <v>170</v>
      </c>
      <c r="H122" s="194">
        <v>0.73599999999999999</v>
      </c>
      <c r="I122" s="195"/>
      <c r="J122" s="196">
        <f>ROUND(I122*H122,2)</f>
        <v>0</v>
      </c>
      <c r="K122" s="192" t="s">
        <v>156</v>
      </c>
      <c r="L122" s="61"/>
      <c r="M122" s="197" t="s">
        <v>21</v>
      </c>
      <c r="N122" s="198" t="s">
        <v>42</v>
      </c>
      <c r="O122" s="42"/>
      <c r="P122" s="199">
        <f>O122*H122</f>
        <v>0</v>
      </c>
      <c r="Q122" s="199">
        <v>0</v>
      </c>
      <c r="R122" s="199">
        <f>Q122*H122</f>
        <v>0</v>
      </c>
      <c r="S122" s="199">
        <v>0</v>
      </c>
      <c r="T122" s="200">
        <f>S122*H122</f>
        <v>0</v>
      </c>
      <c r="AR122" s="24" t="s">
        <v>86</v>
      </c>
      <c r="AT122" s="24" t="s">
        <v>145</v>
      </c>
      <c r="AU122" s="24" t="s">
        <v>80</v>
      </c>
      <c r="AY122" s="24" t="s">
        <v>144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24" t="s">
        <v>76</v>
      </c>
      <c r="BK122" s="201">
        <f>ROUND(I122*H122,2)</f>
        <v>0</v>
      </c>
      <c r="BL122" s="24" t="s">
        <v>86</v>
      </c>
      <c r="BM122" s="24" t="s">
        <v>185</v>
      </c>
    </row>
    <row r="123" spans="2:65" s="11" customFormat="1">
      <c r="B123" s="202"/>
      <c r="C123" s="203"/>
      <c r="D123" s="204" t="s">
        <v>151</v>
      </c>
      <c r="E123" s="205" t="s">
        <v>21</v>
      </c>
      <c r="F123" s="206" t="s">
        <v>186</v>
      </c>
      <c r="G123" s="203"/>
      <c r="H123" s="207" t="s">
        <v>21</v>
      </c>
      <c r="I123" s="208"/>
      <c r="J123" s="203"/>
      <c r="K123" s="203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151</v>
      </c>
      <c r="AU123" s="213" t="s">
        <v>80</v>
      </c>
      <c r="AV123" s="11" t="s">
        <v>76</v>
      </c>
      <c r="AW123" s="11" t="s">
        <v>35</v>
      </c>
      <c r="AX123" s="11" t="s">
        <v>71</v>
      </c>
      <c r="AY123" s="213" t="s">
        <v>144</v>
      </c>
    </row>
    <row r="124" spans="2:65" s="12" customFormat="1">
      <c r="B124" s="214"/>
      <c r="C124" s="215"/>
      <c r="D124" s="216" t="s">
        <v>151</v>
      </c>
      <c r="E124" s="217" t="s">
        <v>21</v>
      </c>
      <c r="F124" s="218" t="s">
        <v>187</v>
      </c>
      <c r="G124" s="215"/>
      <c r="H124" s="219">
        <v>0.73599999999999999</v>
      </c>
      <c r="I124" s="220"/>
      <c r="J124" s="215"/>
      <c r="K124" s="215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151</v>
      </c>
      <c r="AU124" s="225" t="s">
        <v>80</v>
      </c>
      <c r="AV124" s="12" t="s">
        <v>80</v>
      </c>
      <c r="AW124" s="12" t="s">
        <v>35</v>
      </c>
      <c r="AX124" s="12" t="s">
        <v>76</v>
      </c>
      <c r="AY124" s="225" t="s">
        <v>144</v>
      </c>
    </row>
    <row r="125" spans="2:65" s="1" customFormat="1" ht="31.5" customHeight="1">
      <c r="B125" s="41"/>
      <c r="C125" s="190" t="s">
        <v>188</v>
      </c>
      <c r="D125" s="190" t="s">
        <v>145</v>
      </c>
      <c r="E125" s="191" t="s">
        <v>189</v>
      </c>
      <c r="F125" s="192" t="s">
        <v>190</v>
      </c>
      <c r="G125" s="193" t="s">
        <v>170</v>
      </c>
      <c r="H125" s="194">
        <v>0.36799999999999999</v>
      </c>
      <c r="I125" s="195"/>
      <c r="J125" s="196">
        <f>ROUND(I125*H125,2)</f>
        <v>0</v>
      </c>
      <c r="K125" s="192" t="s">
        <v>156</v>
      </c>
      <c r="L125" s="61"/>
      <c r="M125" s="197" t="s">
        <v>21</v>
      </c>
      <c r="N125" s="198" t="s">
        <v>42</v>
      </c>
      <c r="O125" s="42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AR125" s="24" t="s">
        <v>86</v>
      </c>
      <c r="AT125" s="24" t="s">
        <v>145</v>
      </c>
      <c r="AU125" s="24" t="s">
        <v>80</v>
      </c>
      <c r="AY125" s="24" t="s">
        <v>144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24" t="s">
        <v>76</v>
      </c>
      <c r="BK125" s="201">
        <f>ROUND(I125*H125,2)</f>
        <v>0</v>
      </c>
      <c r="BL125" s="24" t="s">
        <v>86</v>
      </c>
      <c r="BM125" s="24" t="s">
        <v>191</v>
      </c>
    </row>
    <row r="126" spans="2:65" s="12" customFormat="1">
      <c r="B126" s="214"/>
      <c r="C126" s="215"/>
      <c r="D126" s="216" t="s">
        <v>151</v>
      </c>
      <c r="E126" s="217" t="s">
        <v>21</v>
      </c>
      <c r="F126" s="218" t="s">
        <v>192</v>
      </c>
      <c r="G126" s="215"/>
      <c r="H126" s="219">
        <v>0.36799999999999999</v>
      </c>
      <c r="I126" s="220"/>
      <c r="J126" s="215"/>
      <c r="K126" s="215"/>
      <c r="L126" s="221"/>
      <c r="M126" s="222"/>
      <c r="N126" s="223"/>
      <c r="O126" s="223"/>
      <c r="P126" s="223"/>
      <c r="Q126" s="223"/>
      <c r="R126" s="223"/>
      <c r="S126" s="223"/>
      <c r="T126" s="224"/>
      <c r="AT126" s="225" t="s">
        <v>151</v>
      </c>
      <c r="AU126" s="225" t="s">
        <v>80</v>
      </c>
      <c r="AV126" s="12" t="s">
        <v>80</v>
      </c>
      <c r="AW126" s="12" t="s">
        <v>35</v>
      </c>
      <c r="AX126" s="12" t="s">
        <v>76</v>
      </c>
      <c r="AY126" s="225" t="s">
        <v>144</v>
      </c>
    </row>
    <row r="127" spans="2:65" s="1" customFormat="1" ht="22.5" customHeight="1">
      <c r="B127" s="41"/>
      <c r="C127" s="190" t="s">
        <v>193</v>
      </c>
      <c r="D127" s="190" t="s">
        <v>145</v>
      </c>
      <c r="E127" s="191" t="s">
        <v>194</v>
      </c>
      <c r="F127" s="192" t="s">
        <v>195</v>
      </c>
      <c r="G127" s="193" t="s">
        <v>170</v>
      </c>
      <c r="H127" s="194">
        <v>12.029</v>
      </c>
      <c r="I127" s="195"/>
      <c r="J127" s="196">
        <f>ROUND(I127*H127,2)</f>
        <v>0</v>
      </c>
      <c r="K127" s="192" t="s">
        <v>156</v>
      </c>
      <c r="L127" s="61"/>
      <c r="M127" s="197" t="s">
        <v>21</v>
      </c>
      <c r="N127" s="198" t="s">
        <v>42</v>
      </c>
      <c r="O127" s="42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AR127" s="24" t="s">
        <v>86</v>
      </c>
      <c r="AT127" s="24" t="s">
        <v>145</v>
      </c>
      <c r="AU127" s="24" t="s">
        <v>80</v>
      </c>
      <c r="AY127" s="24" t="s">
        <v>144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24" t="s">
        <v>76</v>
      </c>
      <c r="BK127" s="201">
        <f>ROUND(I127*H127,2)</f>
        <v>0</v>
      </c>
      <c r="BL127" s="24" t="s">
        <v>86</v>
      </c>
      <c r="BM127" s="24" t="s">
        <v>196</v>
      </c>
    </row>
    <row r="128" spans="2:65" s="12" customFormat="1">
      <c r="B128" s="214"/>
      <c r="C128" s="215"/>
      <c r="D128" s="216" t="s">
        <v>151</v>
      </c>
      <c r="E128" s="217" t="s">
        <v>21</v>
      </c>
      <c r="F128" s="218" t="s">
        <v>197</v>
      </c>
      <c r="G128" s="215"/>
      <c r="H128" s="219">
        <v>12.029</v>
      </c>
      <c r="I128" s="220"/>
      <c r="J128" s="215"/>
      <c r="K128" s="215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151</v>
      </c>
      <c r="AU128" s="225" t="s">
        <v>80</v>
      </c>
      <c r="AV128" s="12" t="s">
        <v>80</v>
      </c>
      <c r="AW128" s="12" t="s">
        <v>35</v>
      </c>
      <c r="AX128" s="12" t="s">
        <v>76</v>
      </c>
      <c r="AY128" s="225" t="s">
        <v>144</v>
      </c>
    </row>
    <row r="129" spans="2:65" s="1" customFormat="1" ht="22.5" customHeight="1">
      <c r="B129" s="41"/>
      <c r="C129" s="190" t="s">
        <v>198</v>
      </c>
      <c r="D129" s="190" t="s">
        <v>145</v>
      </c>
      <c r="E129" s="191" t="s">
        <v>199</v>
      </c>
      <c r="F129" s="192" t="s">
        <v>200</v>
      </c>
      <c r="G129" s="193" t="s">
        <v>170</v>
      </c>
      <c r="H129" s="194">
        <v>12.029</v>
      </c>
      <c r="I129" s="195"/>
      <c r="J129" s="196">
        <f>ROUND(I129*H129,2)</f>
        <v>0</v>
      </c>
      <c r="K129" s="192" t="s">
        <v>156</v>
      </c>
      <c r="L129" s="61"/>
      <c r="M129" s="197" t="s">
        <v>21</v>
      </c>
      <c r="N129" s="198" t="s">
        <v>42</v>
      </c>
      <c r="O129" s="42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AR129" s="24" t="s">
        <v>86</v>
      </c>
      <c r="AT129" s="24" t="s">
        <v>145</v>
      </c>
      <c r="AU129" s="24" t="s">
        <v>80</v>
      </c>
      <c r="AY129" s="24" t="s">
        <v>144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24" t="s">
        <v>76</v>
      </c>
      <c r="BK129" s="201">
        <f>ROUND(I129*H129,2)</f>
        <v>0</v>
      </c>
      <c r="BL129" s="24" t="s">
        <v>86</v>
      </c>
      <c r="BM129" s="24" t="s">
        <v>201</v>
      </c>
    </row>
    <row r="130" spans="2:65" s="12" customFormat="1">
      <c r="B130" s="214"/>
      <c r="C130" s="215"/>
      <c r="D130" s="216" t="s">
        <v>151</v>
      </c>
      <c r="E130" s="217" t="s">
        <v>21</v>
      </c>
      <c r="F130" s="218" t="s">
        <v>202</v>
      </c>
      <c r="G130" s="215"/>
      <c r="H130" s="219">
        <v>12.029</v>
      </c>
      <c r="I130" s="220"/>
      <c r="J130" s="215"/>
      <c r="K130" s="215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151</v>
      </c>
      <c r="AU130" s="225" t="s">
        <v>80</v>
      </c>
      <c r="AV130" s="12" t="s">
        <v>80</v>
      </c>
      <c r="AW130" s="12" t="s">
        <v>35</v>
      </c>
      <c r="AX130" s="12" t="s">
        <v>76</v>
      </c>
      <c r="AY130" s="225" t="s">
        <v>144</v>
      </c>
    </row>
    <row r="131" spans="2:65" s="1" customFormat="1" ht="22.5" customHeight="1">
      <c r="B131" s="41"/>
      <c r="C131" s="190" t="s">
        <v>203</v>
      </c>
      <c r="D131" s="190" t="s">
        <v>145</v>
      </c>
      <c r="E131" s="191" t="s">
        <v>204</v>
      </c>
      <c r="F131" s="192" t="s">
        <v>205</v>
      </c>
      <c r="G131" s="193" t="s">
        <v>206</v>
      </c>
      <c r="H131" s="194">
        <v>19.245999999999999</v>
      </c>
      <c r="I131" s="195"/>
      <c r="J131" s="196">
        <f>ROUND(I131*H131,2)</f>
        <v>0</v>
      </c>
      <c r="K131" s="192" t="s">
        <v>156</v>
      </c>
      <c r="L131" s="61"/>
      <c r="M131" s="197" t="s">
        <v>21</v>
      </c>
      <c r="N131" s="198" t="s">
        <v>42</v>
      </c>
      <c r="O131" s="42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AR131" s="24" t="s">
        <v>86</v>
      </c>
      <c r="AT131" s="24" t="s">
        <v>145</v>
      </c>
      <c r="AU131" s="24" t="s">
        <v>80</v>
      </c>
      <c r="AY131" s="24" t="s">
        <v>144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24" t="s">
        <v>76</v>
      </c>
      <c r="BK131" s="201">
        <f>ROUND(I131*H131,2)</f>
        <v>0</v>
      </c>
      <c r="BL131" s="24" t="s">
        <v>86</v>
      </c>
      <c r="BM131" s="24" t="s">
        <v>207</v>
      </c>
    </row>
    <row r="132" spans="2:65" s="12" customFormat="1">
      <c r="B132" s="214"/>
      <c r="C132" s="215"/>
      <c r="D132" s="216" t="s">
        <v>151</v>
      </c>
      <c r="E132" s="217" t="s">
        <v>21</v>
      </c>
      <c r="F132" s="218" t="s">
        <v>208</v>
      </c>
      <c r="G132" s="215"/>
      <c r="H132" s="219">
        <v>19.245999999999999</v>
      </c>
      <c r="I132" s="220"/>
      <c r="J132" s="215"/>
      <c r="K132" s="215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151</v>
      </c>
      <c r="AU132" s="225" t="s">
        <v>80</v>
      </c>
      <c r="AV132" s="12" t="s">
        <v>80</v>
      </c>
      <c r="AW132" s="12" t="s">
        <v>35</v>
      </c>
      <c r="AX132" s="12" t="s">
        <v>76</v>
      </c>
      <c r="AY132" s="225" t="s">
        <v>144</v>
      </c>
    </row>
    <row r="133" spans="2:65" s="1" customFormat="1" ht="22.5" customHeight="1">
      <c r="B133" s="41"/>
      <c r="C133" s="190" t="s">
        <v>209</v>
      </c>
      <c r="D133" s="190" t="s">
        <v>145</v>
      </c>
      <c r="E133" s="191" t="s">
        <v>210</v>
      </c>
      <c r="F133" s="192" t="s">
        <v>211</v>
      </c>
      <c r="G133" s="193" t="s">
        <v>148</v>
      </c>
      <c r="H133" s="194">
        <v>109.324</v>
      </c>
      <c r="I133" s="195"/>
      <c r="J133" s="196">
        <f>ROUND(I133*H133,2)</f>
        <v>0</v>
      </c>
      <c r="K133" s="192" t="s">
        <v>156</v>
      </c>
      <c r="L133" s="61"/>
      <c r="M133" s="197" t="s">
        <v>21</v>
      </c>
      <c r="N133" s="198" t="s">
        <v>42</v>
      </c>
      <c r="O133" s="42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AR133" s="24" t="s">
        <v>86</v>
      </c>
      <c r="AT133" s="24" t="s">
        <v>145</v>
      </c>
      <c r="AU133" s="24" t="s">
        <v>80</v>
      </c>
      <c r="AY133" s="24" t="s">
        <v>144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24" t="s">
        <v>76</v>
      </c>
      <c r="BK133" s="201">
        <f>ROUND(I133*H133,2)</f>
        <v>0</v>
      </c>
      <c r="BL133" s="24" t="s">
        <v>86</v>
      </c>
      <c r="BM133" s="24" t="s">
        <v>212</v>
      </c>
    </row>
    <row r="134" spans="2:65" s="11" customFormat="1">
      <c r="B134" s="202"/>
      <c r="C134" s="203"/>
      <c r="D134" s="204" t="s">
        <v>151</v>
      </c>
      <c r="E134" s="205" t="s">
        <v>21</v>
      </c>
      <c r="F134" s="206" t="s">
        <v>213</v>
      </c>
      <c r="G134" s="203"/>
      <c r="H134" s="207" t="s">
        <v>21</v>
      </c>
      <c r="I134" s="208"/>
      <c r="J134" s="203"/>
      <c r="K134" s="203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151</v>
      </c>
      <c r="AU134" s="213" t="s">
        <v>80</v>
      </c>
      <c r="AV134" s="11" t="s">
        <v>76</v>
      </c>
      <c r="AW134" s="11" t="s">
        <v>35</v>
      </c>
      <c r="AX134" s="11" t="s">
        <v>71</v>
      </c>
      <c r="AY134" s="213" t="s">
        <v>144</v>
      </c>
    </row>
    <row r="135" spans="2:65" s="12" customFormat="1">
      <c r="B135" s="214"/>
      <c r="C135" s="215"/>
      <c r="D135" s="204" t="s">
        <v>151</v>
      </c>
      <c r="E135" s="226" t="s">
        <v>21</v>
      </c>
      <c r="F135" s="227" t="s">
        <v>214</v>
      </c>
      <c r="G135" s="215"/>
      <c r="H135" s="228">
        <v>86.49</v>
      </c>
      <c r="I135" s="220"/>
      <c r="J135" s="215"/>
      <c r="K135" s="215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151</v>
      </c>
      <c r="AU135" s="225" t="s">
        <v>80</v>
      </c>
      <c r="AV135" s="12" t="s">
        <v>80</v>
      </c>
      <c r="AW135" s="12" t="s">
        <v>35</v>
      </c>
      <c r="AX135" s="12" t="s">
        <v>71</v>
      </c>
      <c r="AY135" s="225" t="s">
        <v>144</v>
      </c>
    </row>
    <row r="136" spans="2:65" s="11" customFormat="1">
      <c r="B136" s="202"/>
      <c r="C136" s="203"/>
      <c r="D136" s="204" t="s">
        <v>151</v>
      </c>
      <c r="E136" s="205" t="s">
        <v>21</v>
      </c>
      <c r="F136" s="206" t="s">
        <v>215</v>
      </c>
      <c r="G136" s="203"/>
      <c r="H136" s="207" t="s">
        <v>21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151</v>
      </c>
      <c r="AU136" s="213" t="s">
        <v>80</v>
      </c>
      <c r="AV136" s="11" t="s">
        <v>76</v>
      </c>
      <c r="AW136" s="11" t="s">
        <v>35</v>
      </c>
      <c r="AX136" s="11" t="s">
        <v>71</v>
      </c>
      <c r="AY136" s="213" t="s">
        <v>144</v>
      </c>
    </row>
    <row r="137" spans="2:65" s="12" customFormat="1">
      <c r="B137" s="214"/>
      <c r="C137" s="215"/>
      <c r="D137" s="204" t="s">
        <v>151</v>
      </c>
      <c r="E137" s="226" t="s">
        <v>21</v>
      </c>
      <c r="F137" s="227" t="s">
        <v>216</v>
      </c>
      <c r="G137" s="215"/>
      <c r="H137" s="228">
        <v>22.834</v>
      </c>
      <c r="I137" s="220"/>
      <c r="J137" s="215"/>
      <c r="K137" s="215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151</v>
      </c>
      <c r="AU137" s="225" t="s">
        <v>80</v>
      </c>
      <c r="AV137" s="12" t="s">
        <v>80</v>
      </c>
      <c r="AW137" s="12" t="s">
        <v>35</v>
      </c>
      <c r="AX137" s="12" t="s">
        <v>71</v>
      </c>
      <c r="AY137" s="225" t="s">
        <v>144</v>
      </c>
    </row>
    <row r="138" spans="2:65" s="13" customFormat="1">
      <c r="B138" s="231"/>
      <c r="C138" s="232"/>
      <c r="D138" s="204" t="s">
        <v>151</v>
      </c>
      <c r="E138" s="242" t="s">
        <v>21</v>
      </c>
      <c r="F138" s="243" t="s">
        <v>176</v>
      </c>
      <c r="G138" s="232"/>
      <c r="H138" s="244">
        <v>109.324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151</v>
      </c>
      <c r="AU138" s="241" t="s">
        <v>80</v>
      </c>
      <c r="AV138" s="13" t="s">
        <v>86</v>
      </c>
      <c r="AW138" s="13" t="s">
        <v>35</v>
      </c>
      <c r="AX138" s="13" t="s">
        <v>76</v>
      </c>
      <c r="AY138" s="241" t="s">
        <v>144</v>
      </c>
    </row>
    <row r="139" spans="2:65" s="10" customFormat="1" ht="29.85" customHeight="1">
      <c r="B139" s="176"/>
      <c r="C139" s="177"/>
      <c r="D139" s="178" t="s">
        <v>70</v>
      </c>
      <c r="E139" s="229" t="s">
        <v>80</v>
      </c>
      <c r="F139" s="229" t="s">
        <v>217</v>
      </c>
      <c r="G139" s="177"/>
      <c r="H139" s="177"/>
      <c r="I139" s="180"/>
      <c r="J139" s="230">
        <f>BK139</f>
        <v>0</v>
      </c>
      <c r="K139" s="177"/>
      <c r="L139" s="182"/>
      <c r="M139" s="183"/>
      <c r="N139" s="184"/>
      <c r="O139" s="184"/>
      <c r="P139" s="185">
        <f>SUM(P140:P160)</f>
        <v>0</v>
      </c>
      <c r="Q139" s="184"/>
      <c r="R139" s="185">
        <f>SUM(R140:R160)</f>
        <v>42.759931450000003</v>
      </c>
      <c r="S139" s="184"/>
      <c r="T139" s="186">
        <f>SUM(T140:T160)</f>
        <v>0</v>
      </c>
      <c r="AR139" s="187" t="s">
        <v>76</v>
      </c>
      <c r="AT139" s="188" t="s">
        <v>70</v>
      </c>
      <c r="AU139" s="188" t="s">
        <v>76</v>
      </c>
      <c r="AY139" s="187" t="s">
        <v>144</v>
      </c>
      <c r="BK139" s="189">
        <f>SUM(BK140:BK160)</f>
        <v>0</v>
      </c>
    </row>
    <row r="140" spans="2:65" s="1" customFormat="1" ht="22.5" customHeight="1">
      <c r="B140" s="41"/>
      <c r="C140" s="190" t="s">
        <v>218</v>
      </c>
      <c r="D140" s="190" t="s">
        <v>145</v>
      </c>
      <c r="E140" s="191" t="s">
        <v>219</v>
      </c>
      <c r="F140" s="192" t="s">
        <v>220</v>
      </c>
      <c r="G140" s="193" t="s">
        <v>170</v>
      </c>
      <c r="H140" s="194">
        <v>5.2350000000000003</v>
      </c>
      <c r="I140" s="195"/>
      <c r="J140" s="196">
        <f>ROUND(I140*H140,2)</f>
        <v>0</v>
      </c>
      <c r="K140" s="192" t="s">
        <v>156</v>
      </c>
      <c r="L140" s="61"/>
      <c r="M140" s="197" t="s">
        <v>21</v>
      </c>
      <c r="N140" s="198" t="s">
        <v>42</v>
      </c>
      <c r="O140" s="42"/>
      <c r="P140" s="199">
        <f>O140*H140</f>
        <v>0</v>
      </c>
      <c r="Q140" s="199">
        <v>2.45329</v>
      </c>
      <c r="R140" s="199">
        <f>Q140*H140</f>
        <v>12.842973150000001</v>
      </c>
      <c r="S140" s="199">
        <v>0</v>
      </c>
      <c r="T140" s="200">
        <f>S140*H140</f>
        <v>0</v>
      </c>
      <c r="AR140" s="24" t="s">
        <v>86</v>
      </c>
      <c r="AT140" s="24" t="s">
        <v>145</v>
      </c>
      <c r="AU140" s="24" t="s">
        <v>80</v>
      </c>
      <c r="AY140" s="24" t="s">
        <v>144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24" t="s">
        <v>76</v>
      </c>
      <c r="BK140" s="201">
        <f>ROUND(I140*H140,2)</f>
        <v>0</v>
      </c>
      <c r="BL140" s="24" t="s">
        <v>86</v>
      </c>
      <c r="BM140" s="24" t="s">
        <v>221</v>
      </c>
    </row>
    <row r="141" spans="2:65" s="11" customFormat="1">
      <c r="B141" s="202"/>
      <c r="C141" s="203"/>
      <c r="D141" s="204" t="s">
        <v>151</v>
      </c>
      <c r="E141" s="205" t="s">
        <v>21</v>
      </c>
      <c r="F141" s="206" t="s">
        <v>172</v>
      </c>
      <c r="G141" s="203"/>
      <c r="H141" s="207" t="s">
        <v>21</v>
      </c>
      <c r="I141" s="208"/>
      <c r="J141" s="203"/>
      <c r="K141" s="203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151</v>
      </c>
      <c r="AU141" s="213" t="s">
        <v>80</v>
      </c>
      <c r="AV141" s="11" t="s">
        <v>76</v>
      </c>
      <c r="AW141" s="11" t="s">
        <v>35</v>
      </c>
      <c r="AX141" s="11" t="s">
        <v>71</v>
      </c>
      <c r="AY141" s="213" t="s">
        <v>144</v>
      </c>
    </row>
    <row r="142" spans="2:65" s="12" customFormat="1">
      <c r="B142" s="214"/>
      <c r="C142" s="215"/>
      <c r="D142" s="216" t="s">
        <v>151</v>
      </c>
      <c r="E142" s="217" t="s">
        <v>21</v>
      </c>
      <c r="F142" s="218" t="s">
        <v>222</v>
      </c>
      <c r="G142" s="215"/>
      <c r="H142" s="219">
        <v>5.2350000000000003</v>
      </c>
      <c r="I142" s="220"/>
      <c r="J142" s="215"/>
      <c r="K142" s="215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151</v>
      </c>
      <c r="AU142" s="225" t="s">
        <v>80</v>
      </c>
      <c r="AV142" s="12" t="s">
        <v>80</v>
      </c>
      <c r="AW142" s="12" t="s">
        <v>35</v>
      </c>
      <c r="AX142" s="12" t="s">
        <v>76</v>
      </c>
      <c r="AY142" s="225" t="s">
        <v>144</v>
      </c>
    </row>
    <row r="143" spans="2:65" s="1" customFormat="1" ht="22.5" customHeight="1">
      <c r="B143" s="41"/>
      <c r="C143" s="190" t="s">
        <v>223</v>
      </c>
      <c r="D143" s="190" t="s">
        <v>145</v>
      </c>
      <c r="E143" s="191" t="s">
        <v>224</v>
      </c>
      <c r="F143" s="192" t="s">
        <v>225</v>
      </c>
      <c r="G143" s="193" t="s">
        <v>206</v>
      </c>
      <c r="H143" s="194">
        <v>0.16400000000000001</v>
      </c>
      <c r="I143" s="195"/>
      <c r="J143" s="196">
        <f>ROUND(I143*H143,2)</f>
        <v>0</v>
      </c>
      <c r="K143" s="192" t="s">
        <v>156</v>
      </c>
      <c r="L143" s="61"/>
      <c r="M143" s="197" t="s">
        <v>21</v>
      </c>
      <c r="N143" s="198" t="s">
        <v>42</v>
      </c>
      <c r="O143" s="42"/>
      <c r="P143" s="199">
        <f>O143*H143</f>
        <v>0</v>
      </c>
      <c r="Q143" s="199">
        <v>1.0530600000000001</v>
      </c>
      <c r="R143" s="199">
        <f>Q143*H143</f>
        <v>0.17270184000000002</v>
      </c>
      <c r="S143" s="199">
        <v>0</v>
      </c>
      <c r="T143" s="200">
        <f>S143*H143</f>
        <v>0</v>
      </c>
      <c r="AR143" s="24" t="s">
        <v>86</v>
      </c>
      <c r="AT143" s="24" t="s">
        <v>145</v>
      </c>
      <c r="AU143" s="24" t="s">
        <v>80</v>
      </c>
      <c r="AY143" s="24" t="s">
        <v>144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24" t="s">
        <v>76</v>
      </c>
      <c r="BK143" s="201">
        <f>ROUND(I143*H143,2)</f>
        <v>0</v>
      </c>
      <c r="BL143" s="24" t="s">
        <v>86</v>
      </c>
      <c r="BM143" s="24" t="s">
        <v>226</v>
      </c>
    </row>
    <row r="144" spans="2:65" s="12" customFormat="1">
      <c r="B144" s="214"/>
      <c r="C144" s="215"/>
      <c r="D144" s="216" t="s">
        <v>151</v>
      </c>
      <c r="E144" s="217" t="s">
        <v>21</v>
      </c>
      <c r="F144" s="218" t="s">
        <v>227</v>
      </c>
      <c r="G144" s="215"/>
      <c r="H144" s="219">
        <v>0.16400000000000001</v>
      </c>
      <c r="I144" s="220"/>
      <c r="J144" s="215"/>
      <c r="K144" s="215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151</v>
      </c>
      <c r="AU144" s="225" t="s">
        <v>80</v>
      </c>
      <c r="AV144" s="12" t="s">
        <v>80</v>
      </c>
      <c r="AW144" s="12" t="s">
        <v>35</v>
      </c>
      <c r="AX144" s="12" t="s">
        <v>76</v>
      </c>
      <c r="AY144" s="225" t="s">
        <v>144</v>
      </c>
    </row>
    <row r="145" spans="2:65" s="1" customFormat="1" ht="22.5" customHeight="1">
      <c r="B145" s="41"/>
      <c r="C145" s="190" t="s">
        <v>10</v>
      </c>
      <c r="D145" s="190" t="s">
        <v>145</v>
      </c>
      <c r="E145" s="191" t="s">
        <v>228</v>
      </c>
      <c r="F145" s="192" t="s">
        <v>229</v>
      </c>
      <c r="G145" s="193" t="s">
        <v>170</v>
      </c>
      <c r="H145" s="194">
        <v>11.925000000000001</v>
      </c>
      <c r="I145" s="195"/>
      <c r="J145" s="196">
        <f>ROUND(I145*H145,2)</f>
        <v>0</v>
      </c>
      <c r="K145" s="192" t="s">
        <v>156</v>
      </c>
      <c r="L145" s="61"/>
      <c r="M145" s="197" t="s">
        <v>21</v>
      </c>
      <c r="N145" s="198" t="s">
        <v>42</v>
      </c>
      <c r="O145" s="42"/>
      <c r="P145" s="199">
        <f>O145*H145</f>
        <v>0</v>
      </c>
      <c r="Q145" s="199">
        <v>2.2563399999999998</v>
      </c>
      <c r="R145" s="199">
        <f>Q145*H145</f>
        <v>26.906854499999998</v>
      </c>
      <c r="S145" s="199">
        <v>0</v>
      </c>
      <c r="T145" s="200">
        <f>S145*H145</f>
        <v>0</v>
      </c>
      <c r="AR145" s="24" t="s">
        <v>86</v>
      </c>
      <c r="AT145" s="24" t="s">
        <v>145</v>
      </c>
      <c r="AU145" s="24" t="s">
        <v>80</v>
      </c>
      <c r="AY145" s="24" t="s">
        <v>144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24" t="s">
        <v>76</v>
      </c>
      <c r="BK145" s="201">
        <f>ROUND(I145*H145,2)</f>
        <v>0</v>
      </c>
      <c r="BL145" s="24" t="s">
        <v>86</v>
      </c>
      <c r="BM145" s="24" t="s">
        <v>230</v>
      </c>
    </row>
    <row r="146" spans="2:65" s="11" customFormat="1">
      <c r="B146" s="202"/>
      <c r="C146" s="203"/>
      <c r="D146" s="204" t="s">
        <v>151</v>
      </c>
      <c r="E146" s="205" t="s">
        <v>21</v>
      </c>
      <c r="F146" s="206" t="s">
        <v>172</v>
      </c>
      <c r="G146" s="203"/>
      <c r="H146" s="207" t="s">
        <v>21</v>
      </c>
      <c r="I146" s="208"/>
      <c r="J146" s="203"/>
      <c r="K146" s="203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151</v>
      </c>
      <c r="AU146" s="213" t="s">
        <v>80</v>
      </c>
      <c r="AV146" s="11" t="s">
        <v>76</v>
      </c>
      <c r="AW146" s="11" t="s">
        <v>35</v>
      </c>
      <c r="AX146" s="11" t="s">
        <v>71</v>
      </c>
      <c r="AY146" s="213" t="s">
        <v>144</v>
      </c>
    </row>
    <row r="147" spans="2:65" s="12" customFormat="1">
      <c r="B147" s="214"/>
      <c r="C147" s="215"/>
      <c r="D147" s="216" t="s">
        <v>151</v>
      </c>
      <c r="E147" s="217" t="s">
        <v>21</v>
      </c>
      <c r="F147" s="218" t="s">
        <v>231</v>
      </c>
      <c r="G147" s="215"/>
      <c r="H147" s="219">
        <v>11.925000000000001</v>
      </c>
      <c r="I147" s="220"/>
      <c r="J147" s="215"/>
      <c r="K147" s="215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151</v>
      </c>
      <c r="AU147" s="225" t="s">
        <v>80</v>
      </c>
      <c r="AV147" s="12" t="s">
        <v>80</v>
      </c>
      <c r="AW147" s="12" t="s">
        <v>35</v>
      </c>
      <c r="AX147" s="12" t="s">
        <v>76</v>
      </c>
      <c r="AY147" s="225" t="s">
        <v>144</v>
      </c>
    </row>
    <row r="148" spans="2:65" s="1" customFormat="1" ht="22.5" customHeight="1">
      <c r="B148" s="41"/>
      <c r="C148" s="190" t="s">
        <v>232</v>
      </c>
      <c r="D148" s="190" t="s">
        <v>145</v>
      </c>
      <c r="E148" s="191" t="s">
        <v>233</v>
      </c>
      <c r="F148" s="192" t="s">
        <v>234</v>
      </c>
      <c r="G148" s="193" t="s">
        <v>148</v>
      </c>
      <c r="H148" s="194">
        <v>6.68</v>
      </c>
      <c r="I148" s="195"/>
      <c r="J148" s="196">
        <f>ROUND(I148*H148,2)</f>
        <v>0</v>
      </c>
      <c r="K148" s="192" t="s">
        <v>156</v>
      </c>
      <c r="L148" s="61"/>
      <c r="M148" s="197" t="s">
        <v>21</v>
      </c>
      <c r="N148" s="198" t="s">
        <v>42</v>
      </c>
      <c r="O148" s="42"/>
      <c r="P148" s="199">
        <f>O148*H148</f>
        <v>0</v>
      </c>
      <c r="Q148" s="199">
        <v>1.0300000000000001E-3</v>
      </c>
      <c r="R148" s="199">
        <f>Q148*H148</f>
        <v>6.8804000000000001E-3</v>
      </c>
      <c r="S148" s="199">
        <v>0</v>
      </c>
      <c r="T148" s="200">
        <f>S148*H148</f>
        <v>0</v>
      </c>
      <c r="AR148" s="24" t="s">
        <v>86</v>
      </c>
      <c r="AT148" s="24" t="s">
        <v>145</v>
      </c>
      <c r="AU148" s="24" t="s">
        <v>80</v>
      </c>
      <c r="AY148" s="24" t="s">
        <v>144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24" t="s">
        <v>76</v>
      </c>
      <c r="BK148" s="201">
        <f>ROUND(I148*H148,2)</f>
        <v>0</v>
      </c>
      <c r="BL148" s="24" t="s">
        <v>86</v>
      </c>
      <c r="BM148" s="24" t="s">
        <v>235</v>
      </c>
    </row>
    <row r="149" spans="2:65" s="11" customFormat="1">
      <c r="B149" s="202"/>
      <c r="C149" s="203"/>
      <c r="D149" s="204" t="s">
        <v>151</v>
      </c>
      <c r="E149" s="205" t="s">
        <v>21</v>
      </c>
      <c r="F149" s="206" t="s">
        <v>172</v>
      </c>
      <c r="G149" s="203"/>
      <c r="H149" s="207" t="s">
        <v>21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151</v>
      </c>
      <c r="AU149" s="213" t="s">
        <v>80</v>
      </c>
      <c r="AV149" s="11" t="s">
        <v>76</v>
      </c>
      <c r="AW149" s="11" t="s">
        <v>35</v>
      </c>
      <c r="AX149" s="11" t="s">
        <v>71</v>
      </c>
      <c r="AY149" s="213" t="s">
        <v>144</v>
      </c>
    </row>
    <row r="150" spans="2:65" s="12" customFormat="1">
      <c r="B150" s="214"/>
      <c r="C150" s="215"/>
      <c r="D150" s="216" t="s">
        <v>151</v>
      </c>
      <c r="E150" s="217" t="s">
        <v>21</v>
      </c>
      <c r="F150" s="218" t="s">
        <v>236</v>
      </c>
      <c r="G150" s="215"/>
      <c r="H150" s="219">
        <v>6.68</v>
      </c>
      <c r="I150" s="220"/>
      <c r="J150" s="215"/>
      <c r="K150" s="215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151</v>
      </c>
      <c r="AU150" s="225" t="s">
        <v>80</v>
      </c>
      <c r="AV150" s="12" t="s">
        <v>80</v>
      </c>
      <c r="AW150" s="12" t="s">
        <v>35</v>
      </c>
      <c r="AX150" s="12" t="s">
        <v>76</v>
      </c>
      <c r="AY150" s="225" t="s">
        <v>144</v>
      </c>
    </row>
    <row r="151" spans="2:65" s="1" customFormat="1" ht="22.5" customHeight="1">
      <c r="B151" s="41"/>
      <c r="C151" s="190" t="s">
        <v>237</v>
      </c>
      <c r="D151" s="190" t="s">
        <v>145</v>
      </c>
      <c r="E151" s="191" t="s">
        <v>238</v>
      </c>
      <c r="F151" s="192" t="s">
        <v>239</v>
      </c>
      <c r="G151" s="193" t="s">
        <v>148</v>
      </c>
      <c r="H151" s="194">
        <v>6.68</v>
      </c>
      <c r="I151" s="195"/>
      <c r="J151" s="196">
        <f>ROUND(I151*H151,2)</f>
        <v>0</v>
      </c>
      <c r="K151" s="192" t="s">
        <v>156</v>
      </c>
      <c r="L151" s="61"/>
      <c r="M151" s="197" t="s">
        <v>21</v>
      </c>
      <c r="N151" s="198" t="s">
        <v>42</v>
      </c>
      <c r="O151" s="42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AR151" s="24" t="s">
        <v>86</v>
      </c>
      <c r="AT151" s="24" t="s">
        <v>145</v>
      </c>
      <c r="AU151" s="24" t="s">
        <v>80</v>
      </c>
      <c r="AY151" s="24" t="s">
        <v>144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24" t="s">
        <v>76</v>
      </c>
      <c r="BK151" s="201">
        <f>ROUND(I151*H151,2)</f>
        <v>0</v>
      </c>
      <c r="BL151" s="24" t="s">
        <v>86</v>
      </c>
      <c r="BM151" s="24" t="s">
        <v>240</v>
      </c>
    </row>
    <row r="152" spans="2:65" s="12" customFormat="1">
      <c r="B152" s="214"/>
      <c r="C152" s="215"/>
      <c r="D152" s="216" t="s">
        <v>151</v>
      </c>
      <c r="E152" s="217" t="s">
        <v>21</v>
      </c>
      <c r="F152" s="218" t="s">
        <v>241</v>
      </c>
      <c r="G152" s="215"/>
      <c r="H152" s="219">
        <v>6.68</v>
      </c>
      <c r="I152" s="220"/>
      <c r="J152" s="215"/>
      <c r="K152" s="215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151</v>
      </c>
      <c r="AU152" s="225" t="s">
        <v>80</v>
      </c>
      <c r="AV152" s="12" t="s">
        <v>80</v>
      </c>
      <c r="AW152" s="12" t="s">
        <v>35</v>
      </c>
      <c r="AX152" s="12" t="s">
        <v>76</v>
      </c>
      <c r="AY152" s="225" t="s">
        <v>144</v>
      </c>
    </row>
    <row r="153" spans="2:65" s="1" customFormat="1" ht="22.5" customHeight="1">
      <c r="B153" s="41"/>
      <c r="C153" s="190" t="s">
        <v>242</v>
      </c>
      <c r="D153" s="190" t="s">
        <v>145</v>
      </c>
      <c r="E153" s="191" t="s">
        <v>243</v>
      </c>
      <c r="F153" s="192" t="s">
        <v>244</v>
      </c>
      <c r="G153" s="193" t="s">
        <v>170</v>
      </c>
      <c r="H153" s="194">
        <v>1.254</v>
      </c>
      <c r="I153" s="195"/>
      <c r="J153" s="196">
        <f>ROUND(I153*H153,2)</f>
        <v>0</v>
      </c>
      <c r="K153" s="192" t="s">
        <v>156</v>
      </c>
      <c r="L153" s="61"/>
      <c r="M153" s="197" t="s">
        <v>21</v>
      </c>
      <c r="N153" s="198" t="s">
        <v>42</v>
      </c>
      <c r="O153" s="42"/>
      <c r="P153" s="199">
        <f>O153*H153</f>
        <v>0</v>
      </c>
      <c r="Q153" s="199">
        <v>2.2563399999999998</v>
      </c>
      <c r="R153" s="199">
        <f>Q153*H153</f>
        <v>2.8294503599999996</v>
      </c>
      <c r="S153" s="199">
        <v>0</v>
      </c>
      <c r="T153" s="200">
        <f>S153*H153</f>
        <v>0</v>
      </c>
      <c r="AR153" s="24" t="s">
        <v>86</v>
      </c>
      <c r="AT153" s="24" t="s">
        <v>145</v>
      </c>
      <c r="AU153" s="24" t="s">
        <v>80</v>
      </c>
      <c r="AY153" s="24" t="s">
        <v>144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24" t="s">
        <v>76</v>
      </c>
      <c r="BK153" s="201">
        <f>ROUND(I153*H153,2)</f>
        <v>0</v>
      </c>
      <c r="BL153" s="24" t="s">
        <v>86</v>
      </c>
      <c r="BM153" s="24" t="s">
        <v>245</v>
      </c>
    </row>
    <row r="154" spans="2:65" s="11" customFormat="1">
      <c r="B154" s="202"/>
      <c r="C154" s="203"/>
      <c r="D154" s="204" t="s">
        <v>151</v>
      </c>
      <c r="E154" s="205" t="s">
        <v>21</v>
      </c>
      <c r="F154" s="206" t="s">
        <v>246</v>
      </c>
      <c r="G154" s="203"/>
      <c r="H154" s="207" t="s">
        <v>21</v>
      </c>
      <c r="I154" s="208"/>
      <c r="J154" s="203"/>
      <c r="K154" s="203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151</v>
      </c>
      <c r="AU154" s="213" t="s">
        <v>80</v>
      </c>
      <c r="AV154" s="11" t="s">
        <v>76</v>
      </c>
      <c r="AW154" s="11" t="s">
        <v>35</v>
      </c>
      <c r="AX154" s="11" t="s">
        <v>71</v>
      </c>
      <c r="AY154" s="213" t="s">
        <v>144</v>
      </c>
    </row>
    <row r="155" spans="2:65" s="12" customFormat="1">
      <c r="B155" s="214"/>
      <c r="C155" s="215"/>
      <c r="D155" s="216" t="s">
        <v>151</v>
      </c>
      <c r="E155" s="217" t="s">
        <v>21</v>
      </c>
      <c r="F155" s="218" t="s">
        <v>247</v>
      </c>
      <c r="G155" s="215"/>
      <c r="H155" s="219">
        <v>1.254</v>
      </c>
      <c r="I155" s="220"/>
      <c r="J155" s="215"/>
      <c r="K155" s="215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151</v>
      </c>
      <c r="AU155" s="225" t="s">
        <v>80</v>
      </c>
      <c r="AV155" s="12" t="s">
        <v>80</v>
      </c>
      <c r="AW155" s="12" t="s">
        <v>35</v>
      </c>
      <c r="AX155" s="12" t="s">
        <v>76</v>
      </c>
      <c r="AY155" s="225" t="s">
        <v>144</v>
      </c>
    </row>
    <row r="156" spans="2:65" s="1" customFormat="1" ht="22.5" customHeight="1">
      <c r="B156" s="41"/>
      <c r="C156" s="190" t="s">
        <v>248</v>
      </c>
      <c r="D156" s="190" t="s">
        <v>145</v>
      </c>
      <c r="E156" s="191" t="s">
        <v>249</v>
      </c>
      <c r="F156" s="192" t="s">
        <v>250</v>
      </c>
      <c r="G156" s="193" t="s">
        <v>148</v>
      </c>
      <c r="H156" s="194">
        <v>1.04</v>
      </c>
      <c r="I156" s="195"/>
      <c r="J156" s="196">
        <f>ROUND(I156*H156,2)</f>
        <v>0</v>
      </c>
      <c r="K156" s="192" t="s">
        <v>156</v>
      </c>
      <c r="L156" s="61"/>
      <c r="M156" s="197" t="s">
        <v>21</v>
      </c>
      <c r="N156" s="198" t="s">
        <v>42</v>
      </c>
      <c r="O156" s="42"/>
      <c r="P156" s="199">
        <f>O156*H156</f>
        <v>0</v>
      </c>
      <c r="Q156" s="199">
        <v>1.0300000000000001E-3</v>
      </c>
      <c r="R156" s="199">
        <f>Q156*H156</f>
        <v>1.0712000000000002E-3</v>
      </c>
      <c r="S156" s="199">
        <v>0</v>
      </c>
      <c r="T156" s="200">
        <f>S156*H156</f>
        <v>0</v>
      </c>
      <c r="AR156" s="24" t="s">
        <v>86</v>
      </c>
      <c r="AT156" s="24" t="s">
        <v>145</v>
      </c>
      <c r="AU156" s="24" t="s">
        <v>80</v>
      </c>
      <c r="AY156" s="24" t="s">
        <v>144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24" t="s">
        <v>76</v>
      </c>
      <c r="BK156" s="201">
        <f>ROUND(I156*H156,2)</f>
        <v>0</v>
      </c>
      <c r="BL156" s="24" t="s">
        <v>86</v>
      </c>
      <c r="BM156" s="24" t="s">
        <v>251</v>
      </c>
    </row>
    <row r="157" spans="2:65" s="11" customFormat="1">
      <c r="B157" s="202"/>
      <c r="C157" s="203"/>
      <c r="D157" s="204" t="s">
        <v>151</v>
      </c>
      <c r="E157" s="205" t="s">
        <v>21</v>
      </c>
      <c r="F157" s="206" t="s">
        <v>172</v>
      </c>
      <c r="G157" s="203"/>
      <c r="H157" s="207" t="s">
        <v>21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AT157" s="213" t="s">
        <v>151</v>
      </c>
      <c r="AU157" s="213" t="s">
        <v>80</v>
      </c>
      <c r="AV157" s="11" t="s">
        <v>76</v>
      </c>
      <c r="AW157" s="11" t="s">
        <v>35</v>
      </c>
      <c r="AX157" s="11" t="s">
        <v>71</v>
      </c>
      <c r="AY157" s="213" t="s">
        <v>144</v>
      </c>
    </row>
    <row r="158" spans="2:65" s="12" customFormat="1">
      <c r="B158" s="214"/>
      <c r="C158" s="215"/>
      <c r="D158" s="216" t="s">
        <v>151</v>
      </c>
      <c r="E158" s="217" t="s">
        <v>21</v>
      </c>
      <c r="F158" s="218" t="s">
        <v>252</v>
      </c>
      <c r="G158" s="215"/>
      <c r="H158" s="219">
        <v>1.04</v>
      </c>
      <c r="I158" s="220"/>
      <c r="J158" s="215"/>
      <c r="K158" s="215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151</v>
      </c>
      <c r="AU158" s="225" t="s">
        <v>80</v>
      </c>
      <c r="AV158" s="12" t="s">
        <v>80</v>
      </c>
      <c r="AW158" s="12" t="s">
        <v>35</v>
      </c>
      <c r="AX158" s="12" t="s">
        <v>76</v>
      </c>
      <c r="AY158" s="225" t="s">
        <v>144</v>
      </c>
    </row>
    <row r="159" spans="2:65" s="1" customFormat="1" ht="22.5" customHeight="1">
      <c r="B159" s="41"/>
      <c r="C159" s="190" t="s">
        <v>253</v>
      </c>
      <c r="D159" s="190" t="s">
        <v>145</v>
      </c>
      <c r="E159" s="191" t="s">
        <v>254</v>
      </c>
      <c r="F159" s="192" t="s">
        <v>255</v>
      </c>
      <c r="G159" s="193" t="s">
        <v>148</v>
      </c>
      <c r="H159" s="194">
        <v>1.04</v>
      </c>
      <c r="I159" s="195"/>
      <c r="J159" s="196">
        <f>ROUND(I159*H159,2)</f>
        <v>0</v>
      </c>
      <c r="K159" s="192" t="s">
        <v>156</v>
      </c>
      <c r="L159" s="61"/>
      <c r="M159" s="197" t="s">
        <v>21</v>
      </c>
      <c r="N159" s="198" t="s">
        <v>42</v>
      </c>
      <c r="O159" s="42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AR159" s="24" t="s">
        <v>86</v>
      </c>
      <c r="AT159" s="24" t="s">
        <v>145</v>
      </c>
      <c r="AU159" s="24" t="s">
        <v>80</v>
      </c>
      <c r="AY159" s="24" t="s">
        <v>144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24" t="s">
        <v>76</v>
      </c>
      <c r="BK159" s="201">
        <f>ROUND(I159*H159,2)</f>
        <v>0</v>
      </c>
      <c r="BL159" s="24" t="s">
        <v>86</v>
      </c>
      <c r="BM159" s="24" t="s">
        <v>256</v>
      </c>
    </row>
    <row r="160" spans="2:65" s="12" customFormat="1">
      <c r="B160" s="214"/>
      <c r="C160" s="215"/>
      <c r="D160" s="204" t="s">
        <v>151</v>
      </c>
      <c r="E160" s="226" t="s">
        <v>21</v>
      </c>
      <c r="F160" s="227" t="s">
        <v>257</v>
      </c>
      <c r="G160" s="215"/>
      <c r="H160" s="228">
        <v>1.04</v>
      </c>
      <c r="I160" s="220"/>
      <c r="J160" s="215"/>
      <c r="K160" s="215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151</v>
      </c>
      <c r="AU160" s="225" t="s">
        <v>80</v>
      </c>
      <c r="AV160" s="12" t="s">
        <v>80</v>
      </c>
      <c r="AW160" s="12" t="s">
        <v>35</v>
      </c>
      <c r="AX160" s="12" t="s">
        <v>76</v>
      </c>
      <c r="AY160" s="225" t="s">
        <v>144</v>
      </c>
    </row>
    <row r="161" spans="2:65" s="10" customFormat="1" ht="29.85" customHeight="1">
      <c r="B161" s="176"/>
      <c r="C161" s="177"/>
      <c r="D161" s="178" t="s">
        <v>70</v>
      </c>
      <c r="E161" s="229" t="s">
        <v>83</v>
      </c>
      <c r="F161" s="229" t="s">
        <v>258</v>
      </c>
      <c r="G161" s="177"/>
      <c r="H161" s="177"/>
      <c r="I161" s="180"/>
      <c r="J161" s="230">
        <f>BK161</f>
        <v>0</v>
      </c>
      <c r="K161" s="177"/>
      <c r="L161" s="182"/>
      <c r="M161" s="183"/>
      <c r="N161" s="184"/>
      <c r="O161" s="184"/>
      <c r="P161" s="185">
        <f>SUM(P162:P201)</f>
        <v>0</v>
      </c>
      <c r="Q161" s="184"/>
      <c r="R161" s="185">
        <f>SUM(R162:R201)</f>
        <v>26.956466929999998</v>
      </c>
      <c r="S161" s="184"/>
      <c r="T161" s="186">
        <f>SUM(T162:T201)</f>
        <v>0</v>
      </c>
      <c r="AR161" s="187" t="s">
        <v>76</v>
      </c>
      <c r="AT161" s="188" t="s">
        <v>70</v>
      </c>
      <c r="AU161" s="188" t="s">
        <v>76</v>
      </c>
      <c r="AY161" s="187" t="s">
        <v>144</v>
      </c>
      <c r="BK161" s="189">
        <f>SUM(BK162:BK201)</f>
        <v>0</v>
      </c>
    </row>
    <row r="162" spans="2:65" s="1" customFormat="1" ht="31.5" customHeight="1">
      <c r="B162" s="41"/>
      <c r="C162" s="190" t="s">
        <v>9</v>
      </c>
      <c r="D162" s="190" t="s">
        <v>145</v>
      </c>
      <c r="E162" s="191" t="s">
        <v>259</v>
      </c>
      <c r="F162" s="192" t="s">
        <v>260</v>
      </c>
      <c r="G162" s="193" t="s">
        <v>261</v>
      </c>
      <c r="H162" s="194">
        <v>0.9</v>
      </c>
      <c r="I162" s="195"/>
      <c r="J162" s="196">
        <f>ROUND(I162*H162,2)</f>
        <v>0</v>
      </c>
      <c r="K162" s="192" t="s">
        <v>156</v>
      </c>
      <c r="L162" s="61"/>
      <c r="M162" s="197" t="s">
        <v>21</v>
      </c>
      <c r="N162" s="198" t="s">
        <v>42</v>
      </c>
      <c r="O162" s="42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AR162" s="24" t="s">
        <v>86</v>
      </c>
      <c r="AT162" s="24" t="s">
        <v>145</v>
      </c>
      <c r="AU162" s="24" t="s">
        <v>80</v>
      </c>
      <c r="AY162" s="24" t="s">
        <v>144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24" t="s">
        <v>76</v>
      </c>
      <c r="BK162" s="201">
        <f>ROUND(I162*H162,2)</f>
        <v>0</v>
      </c>
      <c r="BL162" s="24" t="s">
        <v>86</v>
      </c>
      <c r="BM162" s="24" t="s">
        <v>262</v>
      </c>
    </row>
    <row r="163" spans="2:65" s="11" customFormat="1">
      <c r="B163" s="202"/>
      <c r="C163" s="203"/>
      <c r="D163" s="204" t="s">
        <v>151</v>
      </c>
      <c r="E163" s="205" t="s">
        <v>21</v>
      </c>
      <c r="F163" s="206" t="s">
        <v>263</v>
      </c>
      <c r="G163" s="203"/>
      <c r="H163" s="207" t="s">
        <v>21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151</v>
      </c>
      <c r="AU163" s="213" t="s">
        <v>80</v>
      </c>
      <c r="AV163" s="11" t="s">
        <v>76</v>
      </c>
      <c r="AW163" s="11" t="s">
        <v>35</v>
      </c>
      <c r="AX163" s="11" t="s">
        <v>71</v>
      </c>
      <c r="AY163" s="213" t="s">
        <v>144</v>
      </c>
    </row>
    <row r="164" spans="2:65" s="12" customFormat="1">
      <c r="B164" s="214"/>
      <c r="C164" s="215"/>
      <c r="D164" s="204" t="s">
        <v>151</v>
      </c>
      <c r="E164" s="226" t="s">
        <v>21</v>
      </c>
      <c r="F164" s="227" t="s">
        <v>264</v>
      </c>
      <c r="G164" s="215"/>
      <c r="H164" s="228">
        <v>0.3</v>
      </c>
      <c r="I164" s="220"/>
      <c r="J164" s="215"/>
      <c r="K164" s="215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151</v>
      </c>
      <c r="AU164" s="225" t="s">
        <v>80</v>
      </c>
      <c r="AV164" s="12" t="s">
        <v>80</v>
      </c>
      <c r="AW164" s="12" t="s">
        <v>35</v>
      </c>
      <c r="AX164" s="12" t="s">
        <v>71</v>
      </c>
      <c r="AY164" s="225" t="s">
        <v>144</v>
      </c>
    </row>
    <row r="165" spans="2:65" s="12" customFormat="1">
      <c r="B165" s="214"/>
      <c r="C165" s="215"/>
      <c r="D165" s="204" t="s">
        <v>151</v>
      </c>
      <c r="E165" s="226" t="s">
        <v>21</v>
      </c>
      <c r="F165" s="227" t="s">
        <v>265</v>
      </c>
      <c r="G165" s="215"/>
      <c r="H165" s="228">
        <v>0.3</v>
      </c>
      <c r="I165" s="220"/>
      <c r="J165" s="215"/>
      <c r="K165" s="215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151</v>
      </c>
      <c r="AU165" s="225" t="s">
        <v>80</v>
      </c>
      <c r="AV165" s="12" t="s">
        <v>80</v>
      </c>
      <c r="AW165" s="12" t="s">
        <v>35</v>
      </c>
      <c r="AX165" s="12" t="s">
        <v>71</v>
      </c>
      <c r="AY165" s="225" t="s">
        <v>144</v>
      </c>
    </row>
    <row r="166" spans="2:65" s="12" customFormat="1">
      <c r="B166" s="214"/>
      <c r="C166" s="215"/>
      <c r="D166" s="204" t="s">
        <v>151</v>
      </c>
      <c r="E166" s="226" t="s">
        <v>21</v>
      </c>
      <c r="F166" s="227" t="s">
        <v>266</v>
      </c>
      <c r="G166" s="215"/>
      <c r="H166" s="228">
        <v>0.3</v>
      </c>
      <c r="I166" s="220"/>
      <c r="J166" s="215"/>
      <c r="K166" s="215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151</v>
      </c>
      <c r="AU166" s="225" t="s">
        <v>80</v>
      </c>
      <c r="AV166" s="12" t="s">
        <v>80</v>
      </c>
      <c r="AW166" s="12" t="s">
        <v>35</v>
      </c>
      <c r="AX166" s="12" t="s">
        <v>71</v>
      </c>
      <c r="AY166" s="225" t="s">
        <v>144</v>
      </c>
    </row>
    <row r="167" spans="2:65" s="13" customFormat="1">
      <c r="B167" s="231"/>
      <c r="C167" s="232"/>
      <c r="D167" s="216" t="s">
        <v>151</v>
      </c>
      <c r="E167" s="233" t="s">
        <v>21</v>
      </c>
      <c r="F167" s="234" t="s">
        <v>176</v>
      </c>
      <c r="G167" s="232"/>
      <c r="H167" s="235">
        <v>0.9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AT167" s="241" t="s">
        <v>151</v>
      </c>
      <c r="AU167" s="241" t="s">
        <v>80</v>
      </c>
      <c r="AV167" s="13" t="s">
        <v>86</v>
      </c>
      <c r="AW167" s="13" t="s">
        <v>35</v>
      </c>
      <c r="AX167" s="13" t="s">
        <v>76</v>
      </c>
      <c r="AY167" s="241" t="s">
        <v>144</v>
      </c>
    </row>
    <row r="168" spans="2:65" s="1" customFormat="1" ht="22.5" customHeight="1">
      <c r="B168" s="41"/>
      <c r="C168" s="245" t="s">
        <v>267</v>
      </c>
      <c r="D168" s="245" t="s">
        <v>268</v>
      </c>
      <c r="E168" s="246" t="s">
        <v>269</v>
      </c>
      <c r="F168" s="247" t="s">
        <v>270</v>
      </c>
      <c r="G168" s="248" t="s">
        <v>271</v>
      </c>
      <c r="H168" s="249">
        <v>1</v>
      </c>
      <c r="I168" s="250"/>
      <c r="J168" s="251">
        <f>ROUND(I168*H168,2)</f>
        <v>0</v>
      </c>
      <c r="K168" s="247" t="s">
        <v>156</v>
      </c>
      <c r="L168" s="252"/>
      <c r="M168" s="253" t="s">
        <v>21</v>
      </c>
      <c r="N168" s="254" t="s">
        <v>42</v>
      </c>
      <c r="O168" s="42"/>
      <c r="P168" s="199">
        <f>O168*H168</f>
        <v>0</v>
      </c>
      <c r="Q168" s="199">
        <v>1.5599999999999999E-2</v>
      </c>
      <c r="R168" s="199">
        <f>Q168*H168</f>
        <v>1.5599999999999999E-2</v>
      </c>
      <c r="S168" s="199">
        <v>0</v>
      </c>
      <c r="T168" s="200">
        <f>S168*H168</f>
        <v>0</v>
      </c>
      <c r="AR168" s="24" t="s">
        <v>188</v>
      </c>
      <c r="AT168" s="24" t="s">
        <v>268</v>
      </c>
      <c r="AU168" s="24" t="s">
        <v>80</v>
      </c>
      <c r="AY168" s="24" t="s">
        <v>144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24" t="s">
        <v>76</v>
      </c>
      <c r="BK168" s="201">
        <f>ROUND(I168*H168,2)</f>
        <v>0</v>
      </c>
      <c r="BL168" s="24" t="s">
        <v>86</v>
      </c>
      <c r="BM168" s="24" t="s">
        <v>272</v>
      </c>
    </row>
    <row r="169" spans="2:65" s="12" customFormat="1">
      <c r="B169" s="214"/>
      <c r="C169" s="215"/>
      <c r="D169" s="216" t="s">
        <v>151</v>
      </c>
      <c r="E169" s="217" t="s">
        <v>21</v>
      </c>
      <c r="F169" s="218" t="s">
        <v>76</v>
      </c>
      <c r="G169" s="215"/>
      <c r="H169" s="219">
        <v>1</v>
      </c>
      <c r="I169" s="220"/>
      <c r="J169" s="215"/>
      <c r="K169" s="215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151</v>
      </c>
      <c r="AU169" s="225" t="s">
        <v>80</v>
      </c>
      <c r="AV169" s="12" t="s">
        <v>80</v>
      </c>
      <c r="AW169" s="12" t="s">
        <v>35</v>
      </c>
      <c r="AX169" s="12" t="s">
        <v>76</v>
      </c>
      <c r="AY169" s="225" t="s">
        <v>144</v>
      </c>
    </row>
    <row r="170" spans="2:65" s="1" customFormat="1" ht="22.5" customHeight="1">
      <c r="B170" s="41"/>
      <c r="C170" s="245" t="s">
        <v>273</v>
      </c>
      <c r="D170" s="245" t="s">
        <v>268</v>
      </c>
      <c r="E170" s="246" t="s">
        <v>274</v>
      </c>
      <c r="F170" s="247" t="s">
        <v>275</v>
      </c>
      <c r="G170" s="248" t="s">
        <v>271</v>
      </c>
      <c r="H170" s="249">
        <v>1</v>
      </c>
      <c r="I170" s="250"/>
      <c r="J170" s="251">
        <f>ROUND(I170*H170,2)</f>
        <v>0</v>
      </c>
      <c r="K170" s="247" t="s">
        <v>156</v>
      </c>
      <c r="L170" s="252"/>
      <c r="M170" s="253" t="s">
        <v>21</v>
      </c>
      <c r="N170" s="254" t="s">
        <v>42</v>
      </c>
      <c r="O170" s="42"/>
      <c r="P170" s="199">
        <f>O170*H170</f>
        <v>0</v>
      </c>
      <c r="Q170" s="199">
        <v>9.1699999999999993E-3</v>
      </c>
      <c r="R170" s="199">
        <f>Q170*H170</f>
        <v>9.1699999999999993E-3</v>
      </c>
      <c r="S170" s="199">
        <v>0</v>
      </c>
      <c r="T170" s="200">
        <f>S170*H170</f>
        <v>0</v>
      </c>
      <c r="AR170" s="24" t="s">
        <v>188</v>
      </c>
      <c r="AT170" s="24" t="s">
        <v>268</v>
      </c>
      <c r="AU170" s="24" t="s">
        <v>80</v>
      </c>
      <c r="AY170" s="24" t="s">
        <v>144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24" t="s">
        <v>76</v>
      </c>
      <c r="BK170" s="201">
        <f>ROUND(I170*H170,2)</f>
        <v>0</v>
      </c>
      <c r="BL170" s="24" t="s">
        <v>86</v>
      </c>
      <c r="BM170" s="24" t="s">
        <v>276</v>
      </c>
    </row>
    <row r="171" spans="2:65" s="12" customFormat="1">
      <c r="B171" s="214"/>
      <c r="C171" s="215"/>
      <c r="D171" s="216" t="s">
        <v>151</v>
      </c>
      <c r="E171" s="217" t="s">
        <v>21</v>
      </c>
      <c r="F171" s="218" t="s">
        <v>76</v>
      </c>
      <c r="G171" s="215"/>
      <c r="H171" s="219">
        <v>1</v>
      </c>
      <c r="I171" s="220"/>
      <c r="J171" s="215"/>
      <c r="K171" s="215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151</v>
      </c>
      <c r="AU171" s="225" t="s">
        <v>80</v>
      </c>
      <c r="AV171" s="12" t="s">
        <v>80</v>
      </c>
      <c r="AW171" s="12" t="s">
        <v>35</v>
      </c>
      <c r="AX171" s="12" t="s">
        <v>76</v>
      </c>
      <c r="AY171" s="225" t="s">
        <v>144</v>
      </c>
    </row>
    <row r="172" spans="2:65" s="1" customFormat="1" ht="31.5" customHeight="1">
      <c r="B172" s="41"/>
      <c r="C172" s="190" t="s">
        <v>16</v>
      </c>
      <c r="D172" s="190" t="s">
        <v>145</v>
      </c>
      <c r="E172" s="191" t="s">
        <v>277</v>
      </c>
      <c r="F172" s="192" t="s">
        <v>278</v>
      </c>
      <c r="G172" s="193" t="s">
        <v>148</v>
      </c>
      <c r="H172" s="194">
        <v>76.167000000000002</v>
      </c>
      <c r="I172" s="195"/>
      <c r="J172" s="196">
        <f>ROUND(I172*H172,2)</f>
        <v>0</v>
      </c>
      <c r="K172" s="192" t="s">
        <v>156</v>
      </c>
      <c r="L172" s="61"/>
      <c r="M172" s="197" t="s">
        <v>21</v>
      </c>
      <c r="N172" s="198" t="s">
        <v>42</v>
      </c>
      <c r="O172" s="42"/>
      <c r="P172" s="199">
        <f>O172*H172</f>
        <v>0</v>
      </c>
      <c r="Q172" s="199">
        <v>0.26118999999999998</v>
      </c>
      <c r="R172" s="199">
        <f>Q172*H172</f>
        <v>19.894058729999998</v>
      </c>
      <c r="S172" s="199">
        <v>0</v>
      </c>
      <c r="T172" s="200">
        <f>S172*H172</f>
        <v>0</v>
      </c>
      <c r="AR172" s="24" t="s">
        <v>86</v>
      </c>
      <c r="AT172" s="24" t="s">
        <v>145</v>
      </c>
      <c r="AU172" s="24" t="s">
        <v>80</v>
      </c>
      <c r="AY172" s="24" t="s">
        <v>144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24" t="s">
        <v>76</v>
      </c>
      <c r="BK172" s="201">
        <f>ROUND(I172*H172,2)</f>
        <v>0</v>
      </c>
      <c r="BL172" s="24" t="s">
        <v>86</v>
      </c>
      <c r="BM172" s="24" t="s">
        <v>279</v>
      </c>
    </row>
    <row r="173" spans="2:65" s="11" customFormat="1">
      <c r="B173" s="202"/>
      <c r="C173" s="203"/>
      <c r="D173" s="204" t="s">
        <v>151</v>
      </c>
      <c r="E173" s="205" t="s">
        <v>21</v>
      </c>
      <c r="F173" s="206" t="s">
        <v>280</v>
      </c>
      <c r="G173" s="203"/>
      <c r="H173" s="207" t="s">
        <v>21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AT173" s="213" t="s">
        <v>151</v>
      </c>
      <c r="AU173" s="213" t="s">
        <v>80</v>
      </c>
      <c r="AV173" s="11" t="s">
        <v>76</v>
      </c>
      <c r="AW173" s="11" t="s">
        <v>35</v>
      </c>
      <c r="AX173" s="11" t="s">
        <v>71</v>
      </c>
      <c r="AY173" s="213" t="s">
        <v>144</v>
      </c>
    </row>
    <row r="174" spans="2:65" s="12" customFormat="1">
      <c r="B174" s="214"/>
      <c r="C174" s="215"/>
      <c r="D174" s="216" t="s">
        <v>151</v>
      </c>
      <c r="E174" s="217" t="s">
        <v>21</v>
      </c>
      <c r="F174" s="218" t="s">
        <v>281</v>
      </c>
      <c r="G174" s="215"/>
      <c r="H174" s="219">
        <v>76.167000000000002</v>
      </c>
      <c r="I174" s="220"/>
      <c r="J174" s="215"/>
      <c r="K174" s="215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151</v>
      </c>
      <c r="AU174" s="225" t="s">
        <v>80</v>
      </c>
      <c r="AV174" s="12" t="s">
        <v>80</v>
      </c>
      <c r="AW174" s="12" t="s">
        <v>35</v>
      </c>
      <c r="AX174" s="12" t="s">
        <v>76</v>
      </c>
      <c r="AY174" s="225" t="s">
        <v>144</v>
      </c>
    </row>
    <row r="175" spans="2:65" s="1" customFormat="1" ht="22.5" customHeight="1">
      <c r="B175" s="41"/>
      <c r="C175" s="190" t="s">
        <v>282</v>
      </c>
      <c r="D175" s="190" t="s">
        <v>145</v>
      </c>
      <c r="E175" s="191" t="s">
        <v>283</v>
      </c>
      <c r="F175" s="192" t="s">
        <v>284</v>
      </c>
      <c r="G175" s="193" t="s">
        <v>271</v>
      </c>
      <c r="H175" s="194">
        <v>3</v>
      </c>
      <c r="I175" s="195"/>
      <c r="J175" s="196">
        <f>ROUND(I175*H175,2)</f>
        <v>0</v>
      </c>
      <c r="K175" s="192" t="s">
        <v>156</v>
      </c>
      <c r="L175" s="61"/>
      <c r="M175" s="197" t="s">
        <v>21</v>
      </c>
      <c r="N175" s="198" t="s">
        <v>42</v>
      </c>
      <c r="O175" s="42"/>
      <c r="P175" s="199">
        <f>O175*H175</f>
        <v>0</v>
      </c>
      <c r="Q175" s="199">
        <v>2.1659999999999999E-2</v>
      </c>
      <c r="R175" s="199">
        <f>Q175*H175</f>
        <v>6.4979999999999996E-2</v>
      </c>
      <c r="S175" s="199">
        <v>0</v>
      </c>
      <c r="T175" s="200">
        <f>S175*H175</f>
        <v>0</v>
      </c>
      <c r="AR175" s="24" t="s">
        <v>86</v>
      </c>
      <c r="AT175" s="24" t="s">
        <v>145</v>
      </c>
      <c r="AU175" s="24" t="s">
        <v>80</v>
      </c>
      <c r="AY175" s="24" t="s">
        <v>144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24" t="s">
        <v>76</v>
      </c>
      <c r="BK175" s="201">
        <f>ROUND(I175*H175,2)</f>
        <v>0</v>
      </c>
      <c r="BL175" s="24" t="s">
        <v>86</v>
      </c>
      <c r="BM175" s="24" t="s">
        <v>285</v>
      </c>
    </row>
    <row r="176" spans="2:65" s="11" customFormat="1">
      <c r="B176" s="202"/>
      <c r="C176" s="203"/>
      <c r="D176" s="204" t="s">
        <v>151</v>
      </c>
      <c r="E176" s="205" t="s">
        <v>21</v>
      </c>
      <c r="F176" s="206" t="s">
        <v>286</v>
      </c>
      <c r="G176" s="203"/>
      <c r="H176" s="207" t="s">
        <v>21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151</v>
      </c>
      <c r="AU176" s="213" t="s">
        <v>80</v>
      </c>
      <c r="AV176" s="11" t="s">
        <v>76</v>
      </c>
      <c r="AW176" s="11" t="s">
        <v>35</v>
      </c>
      <c r="AX176" s="11" t="s">
        <v>71</v>
      </c>
      <c r="AY176" s="213" t="s">
        <v>144</v>
      </c>
    </row>
    <row r="177" spans="2:65" s="12" customFormat="1">
      <c r="B177" s="214"/>
      <c r="C177" s="215"/>
      <c r="D177" s="216" t="s">
        <v>151</v>
      </c>
      <c r="E177" s="217" t="s">
        <v>21</v>
      </c>
      <c r="F177" s="218" t="s">
        <v>83</v>
      </c>
      <c r="G177" s="215"/>
      <c r="H177" s="219">
        <v>3</v>
      </c>
      <c r="I177" s="220"/>
      <c r="J177" s="215"/>
      <c r="K177" s="215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151</v>
      </c>
      <c r="AU177" s="225" t="s">
        <v>80</v>
      </c>
      <c r="AV177" s="12" t="s">
        <v>80</v>
      </c>
      <c r="AW177" s="12" t="s">
        <v>35</v>
      </c>
      <c r="AX177" s="12" t="s">
        <v>76</v>
      </c>
      <c r="AY177" s="225" t="s">
        <v>144</v>
      </c>
    </row>
    <row r="178" spans="2:65" s="1" customFormat="1" ht="22.5" customHeight="1">
      <c r="B178" s="41"/>
      <c r="C178" s="190" t="s">
        <v>287</v>
      </c>
      <c r="D178" s="190" t="s">
        <v>145</v>
      </c>
      <c r="E178" s="191" t="s">
        <v>288</v>
      </c>
      <c r="F178" s="192" t="s">
        <v>289</v>
      </c>
      <c r="G178" s="193" t="s">
        <v>271</v>
      </c>
      <c r="H178" s="194">
        <v>2</v>
      </c>
      <c r="I178" s="195"/>
      <c r="J178" s="196">
        <f>ROUND(I178*H178,2)</f>
        <v>0</v>
      </c>
      <c r="K178" s="192" t="s">
        <v>156</v>
      </c>
      <c r="L178" s="61"/>
      <c r="M178" s="197" t="s">
        <v>21</v>
      </c>
      <c r="N178" s="198" t="s">
        <v>42</v>
      </c>
      <c r="O178" s="42"/>
      <c r="P178" s="199">
        <f>O178*H178</f>
        <v>0</v>
      </c>
      <c r="Q178" s="199">
        <v>2.743E-2</v>
      </c>
      <c r="R178" s="199">
        <f>Q178*H178</f>
        <v>5.4859999999999999E-2</v>
      </c>
      <c r="S178" s="199">
        <v>0</v>
      </c>
      <c r="T178" s="200">
        <f>S178*H178</f>
        <v>0</v>
      </c>
      <c r="AR178" s="24" t="s">
        <v>86</v>
      </c>
      <c r="AT178" s="24" t="s">
        <v>145</v>
      </c>
      <c r="AU178" s="24" t="s">
        <v>80</v>
      </c>
      <c r="AY178" s="24" t="s">
        <v>144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24" t="s">
        <v>76</v>
      </c>
      <c r="BK178" s="201">
        <f>ROUND(I178*H178,2)</f>
        <v>0</v>
      </c>
      <c r="BL178" s="24" t="s">
        <v>86</v>
      </c>
      <c r="BM178" s="24" t="s">
        <v>290</v>
      </c>
    </row>
    <row r="179" spans="2:65" s="11" customFormat="1">
      <c r="B179" s="202"/>
      <c r="C179" s="203"/>
      <c r="D179" s="204" t="s">
        <v>151</v>
      </c>
      <c r="E179" s="205" t="s">
        <v>21</v>
      </c>
      <c r="F179" s="206" t="s">
        <v>286</v>
      </c>
      <c r="G179" s="203"/>
      <c r="H179" s="207" t="s">
        <v>21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151</v>
      </c>
      <c r="AU179" s="213" t="s">
        <v>80</v>
      </c>
      <c r="AV179" s="11" t="s">
        <v>76</v>
      </c>
      <c r="AW179" s="11" t="s">
        <v>35</v>
      </c>
      <c r="AX179" s="11" t="s">
        <v>71</v>
      </c>
      <c r="AY179" s="213" t="s">
        <v>144</v>
      </c>
    </row>
    <row r="180" spans="2:65" s="12" customFormat="1">
      <c r="B180" s="214"/>
      <c r="C180" s="215"/>
      <c r="D180" s="216" t="s">
        <v>151</v>
      </c>
      <c r="E180" s="217" t="s">
        <v>21</v>
      </c>
      <c r="F180" s="218" t="s">
        <v>80</v>
      </c>
      <c r="G180" s="215"/>
      <c r="H180" s="219">
        <v>2</v>
      </c>
      <c r="I180" s="220"/>
      <c r="J180" s="215"/>
      <c r="K180" s="215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151</v>
      </c>
      <c r="AU180" s="225" t="s">
        <v>80</v>
      </c>
      <c r="AV180" s="12" t="s">
        <v>80</v>
      </c>
      <c r="AW180" s="12" t="s">
        <v>35</v>
      </c>
      <c r="AX180" s="12" t="s">
        <v>76</v>
      </c>
      <c r="AY180" s="225" t="s">
        <v>144</v>
      </c>
    </row>
    <row r="181" spans="2:65" s="1" customFormat="1" ht="22.5" customHeight="1">
      <c r="B181" s="41"/>
      <c r="C181" s="190" t="s">
        <v>291</v>
      </c>
      <c r="D181" s="190" t="s">
        <v>145</v>
      </c>
      <c r="E181" s="191" t="s">
        <v>292</v>
      </c>
      <c r="F181" s="192" t="s">
        <v>293</v>
      </c>
      <c r="G181" s="193" t="s">
        <v>271</v>
      </c>
      <c r="H181" s="194">
        <v>4</v>
      </c>
      <c r="I181" s="195"/>
      <c r="J181" s="196">
        <f>ROUND(I181*H181,2)</f>
        <v>0</v>
      </c>
      <c r="K181" s="192" t="s">
        <v>156</v>
      </c>
      <c r="L181" s="61"/>
      <c r="M181" s="197" t="s">
        <v>21</v>
      </c>
      <c r="N181" s="198" t="s">
        <v>42</v>
      </c>
      <c r="O181" s="42"/>
      <c r="P181" s="199">
        <f>O181*H181</f>
        <v>0</v>
      </c>
      <c r="Q181" s="199">
        <v>4.6449999999999998E-2</v>
      </c>
      <c r="R181" s="199">
        <f>Q181*H181</f>
        <v>0.18579999999999999</v>
      </c>
      <c r="S181" s="199">
        <v>0</v>
      </c>
      <c r="T181" s="200">
        <f>S181*H181</f>
        <v>0</v>
      </c>
      <c r="AR181" s="24" t="s">
        <v>86</v>
      </c>
      <c r="AT181" s="24" t="s">
        <v>145</v>
      </c>
      <c r="AU181" s="24" t="s">
        <v>80</v>
      </c>
      <c r="AY181" s="24" t="s">
        <v>144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24" t="s">
        <v>76</v>
      </c>
      <c r="BK181" s="201">
        <f>ROUND(I181*H181,2)</f>
        <v>0</v>
      </c>
      <c r="BL181" s="24" t="s">
        <v>86</v>
      </c>
      <c r="BM181" s="24" t="s">
        <v>294</v>
      </c>
    </row>
    <row r="182" spans="2:65" s="11" customFormat="1">
      <c r="B182" s="202"/>
      <c r="C182" s="203"/>
      <c r="D182" s="204" t="s">
        <v>151</v>
      </c>
      <c r="E182" s="205" t="s">
        <v>21</v>
      </c>
      <c r="F182" s="206" t="s">
        <v>286</v>
      </c>
      <c r="G182" s="203"/>
      <c r="H182" s="207" t="s">
        <v>21</v>
      </c>
      <c r="I182" s="208"/>
      <c r="J182" s="203"/>
      <c r="K182" s="203"/>
      <c r="L182" s="209"/>
      <c r="M182" s="210"/>
      <c r="N182" s="211"/>
      <c r="O182" s="211"/>
      <c r="P182" s="211"/>
      <c r="Q182" s="211"/>
      <c r="R182" s="211"/>
      <c r="S182" s="211"/>
      <c r="T182" s="212"/>
      <c r="AT182" s="213" t="s">
        <v>151</v>
      </c>
      <c r="AU182" s="213" t="s">
        <v>80</v>
      </c>
      <c r="AV182" s="11" t="s">
        <v>76</v>
      </c>
      <c r="AW182" s="11" t="s">
        <v>35</v>
      </c>
      <c r="AX182" s="11" t="s">
        <v>71</v>
      </c>
      <c r="AY182" s="213" t="s">
        <v>144</v>
      </c>
    </row>
    <row r="183" spans="2:65" s="12" customFormat="1">
      <c r="B183" s="214"/>
      <c r="C183" s="215"/>
      <c r="D183" s="216" t="s">
        <v>151</v>
      </c>
      <c r="E183" s="217" t="s">
        <v>21</v>
      </c>
      <c r="F183" s="218" t="s">
        <v>86</v>
      </c>
      <c r="G183" s="215"/>
      <c r="H183" s="219">
        <v>4</v>
      </c>
      <c r="I183" s="220"/>
      <c r="J183" s="215"/>
      <c r="K183" s="215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151</v>
      </c>
      <c r="AU183" s="225" t="s">
        <v>80</v>
      </c>
      <c r="AV183" s="12" t="s">
        <v>80</v>
      </c>
      <c r="AW183" s="12" t="s">
        <v>35</v>
      </c>
      <c r="AX183" s="12" t="s">
        <v>76</v>
      </c>
      <c r="AY183" s="225" t="s">
        <v>144</v>
      </c>
    </row>
    <row r="184" spans="2:65" s="1" customFormat="1" ht="22.5" customHeight="1">
      <c r="B184" s="41"/>
      <c r="C184" s="190" t="s">
        <v>295</v>
      </c>
      <c r="D184" s="190" t="s">
        <v>145</v>
      </c>
      <c r="E184" s="191" t="s">
        <v>296</v>
      </c>
      <c r="F184" s="192" t="s">
        <v>297</v>
      </c>
      <c r="G184" s="193" t="s">
        <v>271</v>
      </c>
      <c r="H184" s="194">
        <v>4</v>
      </c>
      <c r="I184" s="195"/>
      <c r="J184" s="196">
        <f>ROUND(I184*H184,2)</f>
        <v>0</v>
      </c>
      <c r="K184" s="192" t="s">
        <v>156</v>
      </c>
      <c r="L184" s="61"/>
      <c r="M184" s="197" t="s">
        <v>21</v>
      </c>
      <c r="N184" s="198" t="s">
        <v>42</v>
      </c>
      <c r="O184" s="42"/>
      <c r="P184" s="199">
        <f>O184*H184</f>
        <v>0</v>
      </c>
      <c r="Q184" s="199">
        <v>5.5629999999999999E-2</v>
      </c>
      <c r="R184" s="199">
        <f>Q184*H184</f>
        <v>0.22252</v>
      </c>
      <c r="S184" s="199">
        <v>0</v>
      </c>
      <c r="T184" s="200">
        <f>S184*H184</f>
        <v>0</v>
      </c>
      <c r="AR184" s="24" t="s">
        <v>86</v>
      </c>
      <c r="AT184" s="24" t="s">
        <v>145</v>
      </c>
      <c r="AU184" s="24" t="s">
        <v>80</v>
      </c>
      <c r="AY184" s="24" t="s">
        <v>144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24" t="s">
        <v>76</v>
      </c>
      <c r="BK184" s="201">
        <f>ROUND(I184*H184,2)</f>
        <v>0</v>
      </c>
      <c r="BL184" s="24" t="s">
        <v>86</v>
      </c>
      <c r="BM184" s="24" t="s">
        <v>298</v>
      </c>
    </row>
    <row r="185" spans="2:65" s="11" customFormat="1">
      <c r="B185" s="202"/>
      <c r="C185" s="203"/>
      <c r="D185" s="204" t="s">
        <v>151</v>
      </c>
      <c r="E185" s="205" t="s">
        <v>21</v>
      </c>
      <c r="F185" s="206" t="s">
        <v>286</v>
      </c>
      <c r="G185" s="203"/>
      <c r="H185" s="207" t="s">
        <v>21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151</v>
      </c>
      <c r="AU185" s="213" t="s">
        <v>80</v>
      </c>
      <c r="AV185" s="11" t="s">
        <v>76</v>
      </c>
      <c r="AW185" s="11" t="s">
        <v>35</v>
      </c>
      <c r="AX185" s="11" t="s">
        <v>71</v>
      </c>
      <c r="AY185" s="213" t="s">
        <v>144</v>
      </c>
    </row>
    <row r="186" spans="2:65" s="12" customFormat="1">
      <c r="B186" s="214"/>
      <c r="C186" s="215"/>
      <c r="D186" s="216" t="s">
        <v>151</v>
      </c>
      <c r="E186" s="217" t="s">
        <v>21</v>
      </c>
      <c r="F186" s="218" t="s">
        <v>86</v>
      </c>
      <c r="G186" s="215"/>
      <c r="H186" s="219">
        <v>4</v>
      </c>
      <c r="I186" s="220"/>
      <c r="J186" s="215"/>
      <c r="K186" s="215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151</v>
      </c>
      <c r="AU186" s="225" t="s">
        <v>80</v>
      </c>
      <c r="AV186" s="12" t="s">
        <v>80</v>
      </c>
      <c r="AW186" s="12" t="s">
        <v>35</v>
      </c>
      <c r="AX186" s="12" t="s">
        <v>76</v>
      </c>
      <c r="AY186" s="225" t="s">
        <v>144</v>
      </c>
    </row>
    <row r="187" spans="2:65" s="1" customFormat="1" ht="22.5" customHeight="1">
      <c r="B187" s="41"/>
      <c r="C187" s="190" t="s">
        <v>299</v>
      </c>
      <c r="D187" s="190" t="s">
        <v>145</v>
      </c>
      <c r="E187" s="191" t="s">
        <v>300</v>
      </c>
      <c r="F187" s="192" t="s">
        <v>301</v>
      </c>
      <c r="G187" s="193" t="s">
        <v>271</v>
      </c>
      <c r="H187" s="194">
        <v>8</v>
      </c>
      <c r="I187" s="195"/>
      <c r="J187" s="196">
        <f>ROUND(I187*H187,2)</f>
        <v>0</v>
      </c>
      <c r="K187" s="192" t="s">
        <v>156</v>
      </c>
      <c r="L187" s="61"/>
      <c r="M187" s="197" t="s">
        <v>21</v>
      </c>
      <c r="N187" s="198" t="s">
        <v>42</v>
      </c>
      <c r="O187" s="42"/>
      <c r="P187" s="199">
        <f>O187*H187</f>
        <v>0</v>
      </c>
      <c r="Q187" s="199">
        <v>9.2850000000000002E-2</v>
      </c>
      <c r="R187" s="199">
        <f>Q187*H187</f>
        <v>0.74280000000000002</v>
      </c>
      <c r="S187" s="199">
        <v>0</v>
      </c>
      <c r="T187" s="200">
        <f>S187*H187</f>
        <v>0</v>
      </c>
      <c r="AR187" s="24" t="s">
        <v>86</v>
      </c>
      <c r="AT187" s="24" t="s">
        <v>145</v>
      </c>
      <c r="AU187" s="24" t="s">
        <v>80</v>
      </c>
      <c r="AY187" s="24" t="s">
        <v>144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24" t="s">
        <v>76</v>
      </c>
      <c r="BK187" s="201">
        <f>ROUND(I187*H187,2)</f>
        <v>0</v>
      </c>
      <c r="BL187" s="24" t="s">
        <v>86</v>
      </c>
      <c r="BM187" s="24" t="s">
        <v>302</v>
      </c>
    </row>
    <row r="188" spans="2:65" s="11" customFormat="1">
      <c r="B188" s="202"/>
      <c r="C188" s="203"/>
      <c r="D188" s="204" t="s">
        <v>151</v>
      </c>
      <c r="E188" s="205" t="s">
        <v>21</v>
      </c>
      <c r="F188" s="206" t="s">
        <v>286</v>
      </c>
      <c r="G188" s="203"/>
      <c r="H188" s="207" t="s">
        <v>21</v>
      </c>
      <c r="I188" s="208"/>
      <c r="J188" s="203"/>
      <c r="K188" s="203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151</v>
      </c>
      <c r="AU188" s="213" t="s">
        <v>80</v>
      </c>
      <c r="AV188" s="11" t="s">
        <v>76</v>
      </c>
      <c r="AW188" s="11" t="s">
        <v>35</v>
      </c>
      <c r="AX188" s="11" t="s">
        <v>71</v>
      </c>
      <c r="AY188" s="213" t="s">
        <v>144</v>
      </c>
    </row>
    <row r="189" spans="2:65" s="12" customFormat="1">
      <c r="B189" s="214"/>
      <c r="C189" s="215"/>
      <c r="D189" s="216" t="s">
        <v>151</v>
      </c>
      <c r="E189" s="217" t="s">
        <v>21</v>
      </c>
      <c r="F189" s="218" t="s">
        <v>303</v>
      </c>
      <c r="G189" s="215"/>
      <c r="H189" s="219">
        <v>8</v>
      </c>
      <c r="I189" s="220"/>
      <c r="J189" s="215"/>
      <c r="K189" s="215"/>
      <c r="L189" s="221"/>
      <c r="M189" s="222"/>
      <c r="N189" s="223"/>
      <c r="O189" s="223"/>
      <c r="P189" s="223"/>
      <c r="Q189" s="223"/>
      <c r="R189" s="223"/>
      <c r="S189" s="223"/>
      <c r="T189" s="224"/>
      <c r="AT189" s="225" t="s">
        <v>151</v>
      </c>
      <c r="AU189" s="225" t="s">
        <v>80</v>
      </c>
      <c r="AV189" s="12" t="s">
        <v>80</v>
      </c>
      <c r="AW189" s="12" t="s">
        <v>35</v>
      </c>
      <c r="AX189" s="12" t="s">
        <v>76</v>
      </c>
      <c r="AY189" s="225" t="s">
        <v>144</v>
      </c>
    </row>
    <row r="190" spans="2:65" s="1" customFormat="1" ht="22.5" customHeight="1">
      <c r="B190" s="41"/>
      <c r="C190" s="190" t="s">
        <v>304</v>
      </c>
      <c r="D190" s="190" t="s">
        <v>145</v>
      </c>
      <c r="E190" s="191" t="s">
        <v>305</v>
      </c>
      <c r="F190" s="192" t="s">
        <v>306</v>
      </c>
      <c r="G190" s="193" t="s">
        <v>271</v>
      </c>
      <c r="H190" s="194">
        <v>4</v>
      </c>
      <c r="I190" s="195"/>
      <c r="J190" s="196">
        <f>ROUND(I190*H190,2)</f>
        <v>0</v>
      </c>
      <c r="K190" s="192" t="s">
        <v>156</v>
      </c>
      <c r="L190" s="61"/>
      <c r="M190" s="197" t="s">
        <v>21</v>
      </c>
      <c r="N190" s="198" t="s">
        <v>42</v>
      </c>
      <c r="O190" s="42"/>
      <c r="P190" s="199">
        <f>O190*H190</f>
        <v>0</v>
      </c>
      <c r="Q190" s="199">
        <v>0.10203</v>
      </c>
      <c r="R190" s="199">
        <f>Q190*H190</f>
        <v>0.40811999999999998</v>
      </c>
      <c r="S190" s="199">
        <v>0</v>
      </c>
      <c r="T190" s="200">
        <f>S190*H190</f>
        <v>0</v>
      </c>
      <c r="AR190" s="24" t="s">
        <v>86</v>
      </c>
      <c r="AT190" s="24" t="s">
        <v>145</v>
      </c>
      <c r="AU190" s="24" t="s">
        <v>80</v>
      </c>
      <c r="AY190" s="24" t="s">
        <v>144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24" t="s">
        <v>76</v>
      </c>
      <c r="BK190" s="201">
        <f>ROUND(I190*H190,2)</f>
        <v>0</v>
      </c>
      <c r="BL190" s="24" t="s">
        <v>86</v>
      </c>
      <c r="BM190" s="24" t="s">
        <v>307</v>
      </c>
    </row>
    <row r="191" spans="2:65" s="11" customFormat="1">
      <c r="B191" s="202"/>
      <c r="C191" s="203"/>
      <c r="D191" s="204" t="s">
        <v>151</v>
      </c>
      <c r="E191" s="205" t="s">
        <v>21</v>
      </c>
      <c r="F191" s="206" t="s">
        <v>286</v>
      </c>
      <c r="G191" s="203"/>
      <c r="H191" s="207" t="s">
        <v>21</v>
      </c>
      <c r="I191" s="208"/>
      <c r="J191" s="203"/>
      <c r="K191" s="203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151</v>
      </c>
      <c r="AU191" s="213" t="s">
        <v>80</v>
      </c>
      <c r="AV191" s="11" t="s">
        <v>76</v>
      </c>
      <c r="AW191" s="11" t="s">
        <v>35</v>
      </c>
      <c r="AX191" s="11" t="s">
        <v>71</v>
      </c>
      <c r="AY191" s="213" t="s">
        <v>144</v>
      </c>
    </row>
    <row r="192" spans="2:65" s="12" customFormat="1">
      <c r="B192" s="214"/>
      <c r="C192" s="215"/>
      <c r="D192" s="216" t="s">
        <v>151</v>
      </c>
      <c r="E192" s="217" t="s">
        <v>21</v>
      </c>
      <c r="F192" s="218" t="s">
        <v>86</v>
      </c>
      <c r="G192" s="215"/>
      <c r="H192" s="219">
        <v>4</v>
      </c>
      <c r="I192" s="220"/>
      <c r="J192" s="215"/>
      <c r="K192" s="215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151</v>
      </c>
      <c r="AU192" s="225" t="s">
        <v>80</v>
      </c>
      <c r="AV192" s="12" t="s">
        <v>80</v>
      </c>
      <c r="AW192" s="12" t="s">
        <v>35</v>
      </c>
      <c r="AX192" s="12" t="s">
        <v>76</v>
      </c>
      <c r="AY192" s="225" t="s">
        <v>144</v>
      </c>
    </row>
    <row r="193" spans="2:65" s="1" customFormat="1" ht="22.5" customHeight="1">
      <c r="B193" s="41"/>
      <c r="C193" s="190" t="s">
        <v>308</v>
      </c>
      <c r="D193" s="190" t="s">
        <v>145</v>
      </c>
      <c r="E193" s="191" t="s">
        <v>309</v>
      </c>
      <c r="F193" s="192" t="s">
        <v>310</v>
      </c>
      <c r="G193" s="193" t="s">
        <v>206</v>
      </c>
      <c r="H193" s="194">
        <v>0.19500000000000001</v>
      </c>
      <c r="I193" s="195"/>
      <c r="J193" s="196">
        <f>ROUND(I193*H193,2)</f>
        <v>0</v>
      </c>
      <c r="K193" s="192" t="s">
        <v>156</v>
      </c>
      <c r="L193" s="61"/>
      <c r="M193" s="197" t="s">
        <v>21</v>
      </c>
      <c r="N193" s="198" t="s">
        <v>42</v>
      </c>
      <c r="O193" s="42"/>
      <c r="P193" s="199">
        <f>O193*H193</f>
        <v>0</v>
      </c>
      <c r="Q193" s="199">
        <v>1.7090000000000001E-2</v>
      </c>
      <c r="R193" s="199">
        <f>Q193*H193</f>
        <v>3.3325500000000005E-3</v>
      </c>
      <c r="S193" s="199">
        <v>0</v>
      </c>
      <c r="T193" s="200">
        <f>S193*H193</f>
        <v>0</v>
      </c>
      <c r="AR193" s="24" t="s">
        <v>86</v>
      </c>
      <c r="AT193" s="24" t="s">
        <v>145</v>
      </c>
      <c r="AU193" s="24" t="s">
        <v>80</v>
      </c>
      <c r="AY193" s="24" t="s">
        <v>144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24" t="s">
        <v>76</v>
      </c>
      <c r="BK193" s="201">
        <f>ROUND(I193*H193,2)</f>
        <v>0</v>
      </c>
      <c r="BL193" s="24" t="s">
        <v>86</v>
      </c>
      <c r="BM193" s="24" t="s">
        <v>311</v>
      </c>
    </row>
    <row r="194" spans="2:65" s="11" customFormat="1">
      <c r="B194" s="202"/>
      <c r="C194" s="203"/>
      <c r="D194" s="204" t="s">
        <v>151</v>
      </c>
      <c r="E194" s="205" t="s">
        <v>21</v>
      </c>
      <c r="F194" s="206" t="s">
        <v>312</v>
      </c>
      <c r="G194" s="203"/>
      <c r="H194" s="207" t="s">
        <v>21</v>
      </c>
      <c r="I194" s="208"/>
      <c r="J194" s="203"/>
      <c r="K194" s="203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151</v>
      </c>
      <c r="AU194" s="213" t="s">
        <v>80</v>
      </c>
      <c r="AV194" s="11" t="s">
        <v>76</v>
      </c>
      <c r="AW194" s="11" t="s">
        <v>35</v>
      </c>
      <c r="AX194" s="11" t="s">
        <v>71</v>
      </c>
      <c r="AY194" s="213" t="s">
        <v>144</v>
      </c>
    </row>
    <row r="195" spans="2:65" s="12" customFormat="1">
      <c r="B195" s="214"/>
      <c r="C195" s="215"/>
      <c r="D195" s="216" t="s">
        <v>151</v>
      </c>
      <c r="E195" s="217" t="s">
        <v>21</v>
      </c>
      <c r="F195" s="218" t="s">
        <v>313</v>
      </c>
      <c r="G195" s="215"/>
      <c r="H195" s="219">
        <v>0.19500000000000001</v>
      </c>
      <c r="I195" s="220"/>
      <c r="J195" s="215"/>
      <c r="K195" s="215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151</v>
      </c>
      <c r="AU195" s="225" t="s">
        <v>80</v>
      </c>
      <c r="AV195" s="12" t="s">
        <v>80</v>
      </c>
      <c r="AW195" s="12" t="s">
        <v>35</v>
      </c>
      <c r="AX195" s="12" t="s">
        <v>76</v>
      </c>
      <c r="AY195" s="225" t="s">
        <v>144</v>
      </c>
    </row>
    <row r="196" spans="2:65" s="1" customFormat="1" ht="22.5" customHeight="1">
      <c r="B196" s="41"/>
      <c r="C196" s="245" t="s">
        <v>314</v>
      </c>
      <c r="D196" s="245" t="s">
        <v>268</v>
      </c>
      <c r="E196" s="246" t="s">
        <v>315</v>
      </c>
      <c r="F196" s="247" t="s">
        <v>316</v>
      </c>
      <c r="G196" s="248" t="s">
        <v>206</v>
      </c>
      <c r="H196" s="249">
        <v>0.19500000000000001</v>
      </c>
      <c r="I196" s="250"/>
      <c r="J196" s="251">
        <f>ROUND(I196*H196,2)</f>
        <v>0</v>
      </c>
      <c r="K196" s="247" t="s">
        <v>156</v>
      </c>
      <c r="L196" s="252"/>
      <c r="M196" s="253" t="s">
        <v>21</v>
      </c>
      <c r="N196" s="254" t="s">
        <v>42</v>
      </c>
      <c r="O196" s="42"/>
      <c r="P196" s="199">
        <f>O196*H196</f>
        <v>0</v>
      </c>
      <c r="Q196" s="199">
        <v>1</v>
      </c>
      <c r="R196" s="199">
        <f>Q196*H196</f>
        <v>0.19500000000000001</v>
      </c>
      <c r="S196" s="199">
        <v>0</v>
      </c>
      <c r="T196" s="200">
        <f>S196*H196</f>
        <v>0</v>
      </c>
      <c r="AR196" s="24" t="s">
        <v>188</v>
      </c>
      <c r="AT196" s="24" t="s">
        <v>268</v>
      </c>
      <c r="AU196" s="24" t="s">
        <v>80</v>
      </c>
      <c r="AY196" s="24" t="s">
        <v>144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24" t="s">
        <v>76</v>
      </c>
      <c r="BK196" s="201">
        <f>ROUND(I196*H196,2)</f>
        <v>0</v>
      </c>
      <c r="BL196" s="24" t="s">
        <v>86</v>
      </c>
      <c r="BM196" s="24" t="s">
        <v>317</v>
      </c>
    </row>
    <row r="197" spans="2:65" s="1" customFormat="1" ht="27">
      <c r="B197" s="41"/>
      <c r="C197" s="63"/>
      <c r="D197" s="204" t="s">
        <v>318</v>
      </c>
      <c r="E197" s="63"/>
      <c r="F197" s="255" t="s">
        <v>319</v>
      </c>
      <c r="G197" s="63"/>
      <c r="H197" s="63"/>
      <c r="I197" s="163"/>
      <c r="J197" s="63"/>
      <c r="K197" s="63"/>
      <c r="L197" s="61"/>
      <c r="M197" s="256"/>
      <c r="N197" s="42"/>
      <c r="O197" s="42"/>
      <c r="P197" s="42"/>
      <c r="Q197" s="42"/>
      <c r="R197" s="42"/>
      <c r="S197" s="42"/>
      <c r="T197" s="78"/>
      <c r="AT197" s="24" t="s">
        <v>318</v>
      </c>
      <c r="AU197" s="24" t="s">
        <v>80</v>
      </c>
    </row>
    <row r="198" spans="2:65" s="12" customFormat="1">
      <c r="B198" s="214"/>
      <c r="C198" s="215"/>
      <c r="D198" s="216" t="s">
        <v>151</v>
      </c>
      <c r="E198" s="217" t="s">
        <v>21</v>
      </c>
      <c r="F198" s="218" t="s">
        <v>320</v>
      </c>
      <c r="G198" s="215"/>
      <c r="H198" s="219">
        <v>0.19500000000000001</v>
      </c>
      <c r="I198" s="220"/>
      <c r="J198" s="215"/>
      <c r="K198" s="215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151</v>
      </c>
      <c r="AU198" s="225" t="s">
        <v>80</v>
      </c>
      <c r="AV198" s="12" t="s">
        <v>80</v>
      </c>
      <c r="AW198" s="12" t="s">
        <v>35</v>
      </c>
      <c r="AX198" s="12" t="s">
        <v>76</v>
      </c>
      <c r="AY198" s="225" t="s">
        <v>144</v>
      </c>
    </row>
    <row r="199" spans="2:65" s="1" customFormat="1" ht="22.5" customHeight="1">
      <c r="B199" s="41"/>
      <c r="C199" s="190" t="s">
        <v>321</v>
      </c>
      <c r="D199" s="190" t="s">
        <v>145</v>
      </c>
      <c r="E199" s="191" t="s">
        <v>322</v>
      </c>
      <c r="F199" s="192" t="s">
        <v>323</v>
      </c>
      <c r="G199" s="193" t="s">
        <v>148</v>
      </c>
      <c r="H199" s="194">
        <v>42.348999999999997</v>
      </c>
      <c r="I199" s="195"/>
      <c r="J199" s="196">
        <f>ROUND(I199*H199,2)</f>
        <v>0</v>
      </c>
      <c r="K199" s="192" t="s">
        <v>156</v>
      </c>
      <c r="L199" s="61"/>
      <c r="M199" s="197" t="s">
        <v>21</v>
      </c>
      <c r="N199" s="198" t="s">
        <v>42</v>
      </c>
      <c r="O199" s="42"/>
      <c r="P199" s="199">
        <f>O199*H199</f>
        <v>0</v>
      </c>
      <c r="Q199" s="199">
        <v>0.12185</v>
      </c>
      <c r="R199" s="199">
        <f>Q199*H199</f>
        <v>5.1602256499999992</v>
      </c>
      <c r="S199" s="199">
        <v>0</v>
      </c>
      <c r="T199" s="200">
        <f>S199*H199</f>
        <v>0</v>
      </c>
      <c r="AR199" s="24" t="s">
        <v>86</v>
      </c>
      <c r="AT199" s="24" t="s">
        <v>145</v>
      </c>
      <c r="AU199" s="24" t="s">
        <v>80</v>
      </c>
      <c r="AY199" s="24" t="s">
        <v>144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24" t="s">
        <v>76</v>
      </c>
      <c r="BK199" s="201">
        <f>ROUND(I199*H199,2)</f>
        <v>0</v>
      </c>
      <c r="BL199" s="24" t="s">
        <v>86</v>
      </c>
      <c r="BM199" s="24" t="s">
        <v>324</v>
      </c>
    </row>
    <row r="200" spans="2:65" s="11" customFormat="1">
      <c r="B200" s="202"/>
      <c r="C200" s="203"/>
      <c r="D200" s="204" t="s">
        <v>151</v>
      </c>
      <c r="E200" s="205" t="s">
        <v>21</v>
      </c>
      <c r="F200" s="206" t="s">
        <v>325</v>
      </c>
      <c r="G200" s="203"/>
      <c r="H200" s="207" t="s">
        <v>21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151</v>
      </c>
      <c r="AU200" s="213" t="s">
        <v>80</v>
      </c>
      <c r="AV200" s="11" t="s">
        <v>76</v>
      </c>
      <c r="AW200" s="11" t="s">
        <v>35</v>
      </c>
      <c r="AX200" s="11" t="s">
        <v>71</v>
      </c>
      <c r="AY200" s="213" t="s">
        <v>144</v>
      </c>
    </row>
    <row r="201" spans="2:65" s="12" customFormat="1">
      <c r="B201" s="214"/>
      <c r="C201" s="215"/>
      <c r="D201" s="204" t="s">
        <v>151</v>
      </c>
      <c r="E201" s="226" t="s">
        <v>21</v>
      </c>
      <c r="F201" s="227" t="s">
        <v>326</v>
      </c>
      <c r="G201" s="215"/>
      <c r="H201" s="228">
        <v>42.348999999999997</v>
      </c>
      <c r="I201" s="220"/>
      <c r="J201" s="215"/>
      <c r="K201" s="215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151</v>
      </c>
      <c r="AU201" s="225" t="s">
        <v>80</v>
      </c>
      <c r="AV201" s="12" t="s">
        <v>80</v>
      </c>
      <c r="AW201" s="12" t="s">
        <v>35</v>
      </c>
      <c r="AX201" s="12" t="s">
        <v>76</v>
      </c>
      <c r="AY201" s="225" t="s">
        <v>144</v>
      </c>
    </row>
    <row r="202" spans="2:65" s="10" customFormat="1" ht="29.85" customHeight="1">
      <c r="B202" s="176"/>
      <c r="C202" s="177"/>
      <c r="D202" s="178" t="s">
        <v>70</v>
      </c>
      <c r="E202" s="229" t="s">
        <v>86</v>
      </c>
      <c r="F202" s="229" t="s">
        <v>327</v>
      </c>
      <c r="G202" s="177"/>
      <c r="H202" s="177"/>
      <c r="I202" s="180"/>
      <c r="J202" s="230">
        <f>BK202</f>
        <v>0</v>
      </c>
      <c r="K202" s="177"/>
      <c r="L202" s="182"/>
      <c r="M202" s="183"/>
      <c r="N202" s="184"/>
      <c r="O202" s="184"/>
      <c r="P202" s="185">
        <f>SUM(P203:P219)</f>
        <v>0</v>
      </c>
      <c r="Q202" s="184"/>
      <c r="R202" s="185">
        <f>SUM(R203:R219)</f>
        <v>3.3871513800000006</v>
      </c>
      <c r="S202" s="184"/>
      <c r="T202" s="186">
        <f>SUM(T203:T219)</f>
        <v>0</v>
      </c>
      <c r="AR202" s="187" t="s">
        <v>76</v>
      </c>
      <c r="AT202" s="188" t="s">
        <v>70</v>
      </c>
      <c r="AU202" s="188" t="s">
        <v>76</v>
      </c>
      <c r="AY202" s="187" t="s">
        <v>144</v>
      </c>
      <c r="BK202" s="189">
        <f>SUM(BK203:BK219)</f>
        <v>0</v>
      </c>
    </row>
    <row r="203" spans="2:65" s="1" customFormat="1" ht="22.5" customHeight="1">
      <c r="B203" s="41"/>
      <c r="C203" s="190" t="s">
        <v>328</v>
      </c>
      <c r="D203" s="190" t="s">
        <v>145</v>
      </c>
      <c r="E203" s="191" t="s">
        <v>329</v>
      </c>
      <c r="F203" s="192" t="s">
        <v>330</v>
      </c>
      <c r="G203" s="193" t="s">
        <v>170</v>
      </c>
      <c r="H203" s="194">
        <v>1.3240000000000001</v>
      </c>
      <c r="I203" s="195"/>
      <c r="J203" s="196">
        <f>ROUND(I203*H203,2)</f>
        <v>0</v>
      </c>
      <c r="K203" s="192" t="s">
        <v>156</v>
      </c>
      <c r="L203" s="61"/>
      <c r="M203" s="197" t="s">
        <v>21</v>
      </c>
      <c r="N203" s="198" t="s">
        <v>42</v>
      </c>
      <c r="O203" s="42"/>
      <c r="P203" s="199">
        <f>O203*H203</f>
        <v>0</v>
      </c>
      <c r="Q203" s="199">
        <v>2.45336</v>
      </c>
      <c r="R203" s="199">
        <f>Q203*H203</f>
        <v>3.2482486400000004</v>
      </c>
      <c r="S203" s="199">
        <v>0</v>
      </c>
      <c r="T203" s="200">
        <f>S203*H203</f>
        <v>0</v>
      </c>
      <c r="AR203" s="24" t="s">
        <v>86</v>
      </c>
      <c r="AT203" s="24" t="s">
        <v>145</v>
      </c>
      <c r="AU203" s="24" t="s">
        <v>80</v>
      </c>
      <c r="AY203" s="24" t="s">
        <v>144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24" t="s">
        <v>76</v>
      </c>
      <c r="BK203" s="201">
        <f>ROUND(I203*H203,2)</f>
        <v>0</v>
      </c>
      <c r="BL203" s="24" t="s">
        <v>86</v>
      </c>
      <c r="BM203" s="24" t="s">
        <v>331</v>
      </c>
    </row>
    <row r="204" spans="2:65" s="11" customFormat="1">
      <c r="B204" s="202"/>
      <c r="C204" s="203"/>
      <c r="D204" s="204" t="s">
        <v>151</v>
      </c>
      <c r="E204" s="205" t="s">
        <v>21</v>
      </c>
      <c r="F204" s="206" t="s">
        <v>332</v>
      </c>
      <c r="G204" s="203"/>
      <c r="H204" s="207" t="s">
        <v>21</v>
      </c>
      <c r="I204" s="208"/>
      <c r="J204" s="203"/>
      <c r="K204" s="203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151</v>
      </c>
      <c r="AU204" s="213" t="s">
        <v>80</v>
      </c>
      <c r="AV204" s="11" t="s">
        <v>76</v>
      </c>
      <c r="AW204" s="11" t="s">
        <v>35</v>
      </c>
      <c r="AX204" s="11" t="s">
        <v>71</v>
      </c>
      <c r="AY204" s="213" t="s">
        <v>144</v>
      </c>
    </row>
    <row r="205" spans="2:65" s="12" customFormat="1">
      <c r="B205" s="214"/>
      <c r="C205" s="215"/>
      <c r="D205" s="204" t="s">
        <v>151</v>
      </c>
      <c r="E205" s="226" t="s">
        <v>21</v>
      </c>
      <c r="F205" s="227" t="s">
        <v>333</v>
      </c>
      <c r="G205" s="215"/>
      <c r="H205" s="228">
        <v>1.0129999999999999</v>
      </c>
      <c r="I205" s="220"/>
      <c r="J205" s="215"/>
      <c r="K205" s="215"/>
      <c r="L205" s="221"/>
      <c r="M205" s="222"/>
      <c r="N205" s="223"/>
      <c r="O205" s="223"/>
      <c r="P205" s="223"/>
      <c r="Q205" s="223"/>
      <c r="R205" s="223"/>
      <c r="S205" s="223"/>
      <c r="T205" s="224"/>
      <c r="AT205" s="225" t="s">
        <v>151</v>
      </c>
      <c r="AU205" s="225" t="s">
        <v>80</v>
      </c>
      <c r="AV205" s="12" t="s">
        <v>80</v>
      </c>
      <c r="AW205" s="12" t="s">
        <v>35</v>
      </c>
      <c r="AX205" s="12" t="s">
        <v>71</v>
      </c>
      <c r="AY205" s="225" t="s">
        <v>144</v>
      </c>
    </row>
    <row r="206" spans="2:65" s="12" customFormat="1">
      <c r="B206" s="214"/>
      <c r="C206" s="215"/>
      <c r="D206" s="204" t="s">
        <v>151</v>
      </c>
      <c r="E206" s="226" t="s">
        <v>21</v>
      </c>
      <c r="F206" s="227" t="s">
        <v>334</v>
      </c>
      <c r="G206" s="215"/>
      <c r="H206" s="228">
        <v>0.311</v>
      </c>
      <c r="I206" s="220"/>
      <c r="J206" s="215"/>
      <c r="K206" s="215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151</v>
      </c>
      <c r="AU206" s="225" t="s">
        <v>80</v>
      </c>
      <c r="AV206" s="12" t="s">
        <v>80</v>
      </c>
      <c r="AW206" s="12" t="s">
        <v>35</v>
      </c>
      <c r="AX206" s="12" t="s">
        <v>71</v>
      </c>
      <c r="AY206" s="225" t="s">
        <v>144</v>
      </c>
    </row>
    <row r="207" spans="2:65" s="13" customFormat="1">
      <c r="B207" s="231"/>
      <c r="C207" s="232"/>
      <c r="D207" s="216" t="s">
        <v>151</v>
      </c>
      <c r="E207" s="233" t="s">
        <v>21</v>
      </c>
      <c r="F207" s="234" t="s">
        <v>176</v>
      </c>
      <c r="G207" s="232"/>
      <c r="H207" s="235">
        <v>1.3240000000000001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AT207" s="241" t="s">
        <v>151</v>
      </c>
      <c r="AU207" s="241" t="s">
        <v>80</v>
      </c>
      <c r="AV207" s="13" t="s">
        <v>86</v>
      </c>
      <c r="AW207" s="13" t="s">
        <v>35</v>
      </c>
      <c r="AX207" s="13" t="s">
        <v>76</v>
      </c>
      <c r="AY207" s="241" t="s">
        <v>144</v>
      </c>
    </row>
    <row r="208" spans="2:65" s="1" customFormat="1" ht="22.5" customHeight="1">
      <c r="B208" s="41"/>
      <c r="C208" s="190" t="s">
        <v>335</v>
      </c>
      <c r="D208" s="190" t="s">
        <v>145</v>
      </c>
      <c r="E208" s="191" t="s">
        <v>336</v>
      </c>
      <c r="F208" s="192" t="s">
        <v>337</v>
      </c>
      <c r="G208" s="193" t="s">
        <v>148</v>
      </c>
      <c r="H208" s="194">
        <v>10.89</v>
      </c>
      <c r="I208" s="195"/>
      <c r="J208" s="196">
        <f>ROUND(I208*H208,2)</f>
        <v>0</v>
      </c>
      <c r="K208" s="192" t="s">
        <v>156</v>
      </c>
      <c r="L208" s="61"/>
      <c r="M208" s="197" t="s">
        <v>21</v>
      </c>
      <c r="N208" s="198" t="s">
        <v>42</v>
      </c>
      <c r="O208" s="42"/>
      <c r="P208" s="199">
        <f>O208*H208</f>
        <v>0</v>
      </c>
      <c r="Q208" s="199">
        <v>7.6999999999999996E-4</v>
      </c>
      <c r="R208" s="199">
        <f>Q208*H208</f>
        <v>8.3853E-3</v>
      </c>
      <c r="S208" s="199">
        <v>0</v>
      </c>
      <c r="T208" s="200">
        <f>S208*H208</f>
        <v>0</v>
      </c>
      <c r="AR208" s="24" t="s">
        <v>86</v>
      </c>
      <c r="AT208" s="24" t="s">
        <v>145</v>
      </c>
      <c r="AU208" s="24" t="s">
        <v>80</v>
      </c>
      <c r="AY208" s="24" t="s">
        <v>144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24" t="s">
        <v>76</v>
      </c>
      <c r="BK208" s="201">
        <f>ROUND(I208*H208,2)</f>
        <v>0</v>
      </c>
      <c r="BL208" s="24" t="s">
        <v>86</v>
      </c>
      <c r="BM208" s="24" t="s">
        <v>338</v>
      </c>
    </row>
    <row r="209" spans="2:65" s="11" customFormat="1">
      <c r="B209" s="202"/>
      <c r="C209" s="203"/>
      <c r="D209" s="204" t="s">
        <v>151</v>
      </c>
      <c r="E209" s="205" t="s">
        <v>21</v>
      </c>
      <c r="F209" s="206" t="s">
        <v>332</v>
      </c>
      <c r="G209" s="203"/>
      <c r="H209" s="207" t="s">
        <v>21</v>
      </c>
      <c r="I209" s="208"/>
      <c r="J209" s="203"/>
      <c r="K209" s="203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151</v>
      </c>
      <c r="AU209" s="213" t="s">
        <v>80</v>
      </c>
      <c r="AV209" s="11" t="s">
        <v>76</v>
      </c>
      <c r="AW209" s="11" t="s">
        <v>35</v>
      </c>
      <c r="AX209" s="11" t="s">
        <v>71</v>
      </c>
      <c r="AY209" s="213" t="s">
        <v>144</v>
      </c>
    </row>
    <row r="210" spans="2:65" s="12" customFormat="1">
      <c r="B210" s="214"/>
      <c r="C210" s="215"/>
      <c r="D210" s="204" t="s">
        <v>151</v>
      </c>
      <c r="E210" s="226" t="s">
        <v>21</v>
      </c>
      <c r="F210" s="227" t="s">
        <v>339</v>
      </c>
      <c r="G210" s="215"/>
      <c r="H210" s="228">
        <v>6.75</v>
      </c>
      <c r="I210" s="220"/>
      <c r="J210" s="215"/>
      <c r="K210" s="215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151</v>
      </c>
      <c r="AU210" s="225" t="s">
        <v>80</v>
      </c>
      <c r="AV210" s="12" t="s">
        <v>80</v>
      </c>
      <c r="AW210" s="12" t="s">
        <v>35</v>
      </c>
      <c r="AX210" s="12" t="s">
        <v>71</v>
      </c>
      <c r="AY210" s="225" t="s">
        <v>144</v>
      </c>
    </row>
    <row r="211" spans="2:65" s="12" customFormat="1">
      <c r="B211" s="214"/>
      <c r="C211" s="215"/>
      <c r="D211" s="204" t="s">
        <v>151</v>
      </c>
      <c r="E211" s="226" t="s">
        <v>21</v>
      </c>
      <c r="F211" s="227" t="s">
        <v>340</v>
      </c>
      <c r="G211" s="215"/>
      <c r="H211" s="228">
        <v>4.1399999999999997</v>
      </c>
      <c r="I211" s="220"/>
      <c r="J211" s="215"/>
      <c r="K211" s="215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151</v>
      </c>
      <c r="AU211" s="225" t="s">
        <v>80</v>
      </c>
      <c r="AV211" s="12" t="s">
        <v>80</v>
      </c>
      <c r="AW211" s="12" t="s">
        <v>35</v>
      </c>
      <c r="AX211" s="12" t="s">
        <v>71</v>
      </c>
      <c r="AY211" s="225" t="s">
        <v>144</v>
      </c>
    </row>
    <row r="212" spans="2:65" s="13" customFormat="1">
      <c r="B212" s="231"/>
      <c r="C212" s="232"/>
      <c r="D212" s="216" t="s">
        <v>151</v>
      </c>
      <c r="E212" s="233" t="s">
        <v>21</v>
      </c>
      <c r="F212" s="234" t="s">
        <v>176</v>
      </c>
      <c r="G212" s="232"/>
      <c r="H212" s="235">
        <v>10.89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151</v>
      </c>
      <c r="AU212" s="241" t="s">
        <v>80</v>
      </c>
      <c r="AV212" s="13" t="s">
        <v>86</v>
      </c>
      <c r="AW212" s="13" t="s">
        <v>35</v>
      </c>
      <c r="AX212" s="13" t="s">
        <v>76</v>
      </c>
      <c r="AY212" s="241" t="s">
        <v>144</v>
      </c>
    </row>
    <row r="213" spans="2:65" s="1" customFormat="1" ht="22.5" customHeight="1">
      <c r="B213" s="41"/>
      <c r="C213" s="190" t="s">
        <v>341</v>
      </c>
      <c r="D213" s="190" t="s">
        <v>145</v>
      </c>
      <c r="E213" s="191" t="s">
        <v>342</v>
      </c>
      <c r="F213" s="192" t="s">
        <v>343</v>
      </c>
      <c r="G213" s="193" t="s">
        <v>148</v>
      </c>
      <c r="H213" s="194">
        <v>10.89</v>
      </c>
      <c r="I213" s="195"/>
      <c r="J213" s="196">
        <f>ROUND(I213*H213,2)</f>
        <v>0</v>
      </c>
      <c r="K213" s="192" t="s">
        <v>156</v>
      </c>
      <c r="L213" s="61"/>
      <c r="M213" s="197" t="s">
        <v>21</v>
      </c>
      <c r="N213" s="198" t="s">
        <v>42</v>
      </c>
      <c r="O213" s="42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AR213" s="24" t="s">
        <v>86</v>
      </c>
      <c r="AT213" s="24" t="s">
        <v>145</v>
      </c>
      <c r="AU213" s="24" t="s">
        <v>80</v>
      </c>
      <c r="AY213" s="24" t="s">
        <v>144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24" t="s">
        <v>76</v>
      </c>
      <c r="BK213" s="201">
        <f>ROUND(I213*H213,2)</f>
        <v>0</v>
      </c>
      <c r="BL213" s="24" t="s">
        <v>86</v>
      </c>
      <c r="BM213" s="24" t="s">
        <v>344</v>
      </c>
    </row>
    <row r="214" spans="2:65" s="12" customFormat="1">
      <c r="B214" s="214"/>
      <c r="C214" s="215"/>
      <c r="D214" s="216" t="s">
        <v>151</v>
      </c>
      <c r="E214" s="217" t="s">
        <v>21</v>
      </c>
      <c r="F214" s="218" t="s">
        <v>345</v>
      </c>
      <c r="G214" s="215"/>
      <c r="H214" s="219">
        <v>10.89</v>
      </c>
      <c r="I214" s="220"/>
      <c r="J214" s="215"/>
      <c r="K214" s="215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151</v>
      </c>
      <c r="AU214" s="225" t="s">
        <v>80</v>
      </c>
      <c r="AV214" s="12" t="s">
        <v>80</v>
      </c>
      <c r="AW214" s="12" t="s">
        <v>35</v>
      </c>
      <c r="AX214" s="12" t="s">
        <v>76</v>
      </c>
      <c r="AY214" s="225" t="s">
        <v>144</v>
      </c>
    </row>
    <row r="215" spans="2:65" s="1" customFormat="1" ht="22.5" customHeight="1">
      <c r="B215" s="41"/>
      <c r="C215" s="190" t="s">
        <v>346</v>
      </c>
      <c r="D215" s="190" t="s">
        <v>145</v>
      </c>
      <c r="E215" s="191" t="s">
        <v>347</v>
      </c>
      <c r="F215" s="192" t="s">
        <v>348</v>
      </c>
      <c r="G215" s="193" t="s">
        <v>206</v>
      </c>
      <c r="H215" s="194">
        <v>0.124</v>
      </c>
      <c r="I215" s="195"/>
      <c r="J215" s="196">
        <f>ROUND(I215*H215,2)</f>
        <v>0</v>
      </c>
      <c r="K215" s="192" t="s">
        <v>156</v>
      </c>
      <c r="L215" s="61"/>
      <c r="M215" s="197" t="s">
        <v>21</v>
      </c>
      <c r="N215" s="198" t="s">
        <v>42</v>
      </c>
      <c r="O215" s="42"/>
      <c r="P215" s="199">
        <f>O215*H215</f>
        <v>0</v>
      </c>
      <c r="Q215" s="199">
        <v>1.0525599999999999</v>
      </c>
      <c r="R215" s="199">
        <f>Q215*H215</f>
        <v>0.13051743999999998</v>
      </c>
      <c r="S215" s="199">
        <v>0</v>
      </c>
      <c r="T215" s="200">
        <f>S215*H215</f>
        <v>0</v>
      </c>
      <c r="AR215" s="24" t="s">
        <v>86</v>
      </c>
      <c r="AT215" s="24" t="s">
        <v>145</v>
      </c>
      <c r="AU215" s="24" t="s">
        <v>80</v>
      </c>
      <c r="AY215" s="24" t="s">
        <v>144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24" t="s">
        <v>76</v>
      </c>
      <c r="BK215" s="201">
        <f>ROUND(I215*H215,2)</f>
        <v>0</v>
      </c>
      <c r="BL215" s="24" t="s">
        <v>86</v>
      </c>
      <c r="BM215" s="24" t="s">
        <v>349</v>
      </c>
    </row>
    <row r="216" spans="2:65" s="12" customFormat="1">
      <c r="B216" s="214"/>
      <c r="C216" s="215"/>
      <c r="D216" s="216" t="s">
        <v>151</v>
      </c>
      <c r="E216" s="217" t="s">
        <v>21</v>
      </c>
      <c r="F216" s="218" t="s">
        <v>350</v>
      </c>
      <c r="G216" s="215"/>
      <c r="H216" s="219">
        <v>0.124</v>
      </c>
      <c r="I216" s="220"/>
      <c r="J216" s="215"/>
      <c r="K216" s="215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151</v>
      </c>
      <c r="AU216" s="225" t="s">
        <v>80</v>
      </c>
      <c r="AV216" s="12" t="s">
        <v>80</v>
      </c>
      <c r="AW216" s="12" t="s">
        <v>35</v>
      </c>
      <c r="AX216" s="12" t="s">
        <v>76</v>
      </c>
      <c r="AY216" s="225" t="s">
        <v>144</v>
      </c>
    </row>
    <row r="217" spans="2:65" s="1" customFormat="1" ht="22.5" customHeight="1">
      <c r="B217" s="41"/>
      <c r="C217" s="190" t="s">
        <v>351</v>
      </c>
      <c r="D217" s="190" t="s">
        <v>145</v>
      </c>
      <c r="E217" s="191" t="s">
        <v>352</v>
      </c>
      <c r="F217" s="192" t="s">
        <v>353</v>
      </c>
      <c r="G217" s="193" t="s">
        <v>170</v>
      </c>
      <c r="H217" s="194">
        <v>0.56000000000000005</v>
      </c>
      <c r="I217" s="195"/>
      <c r="J217" s="196">
        <f>ROUND(I217*H217,2)</f>
        <v>0</v>
      </c>
      <c r="K217" s="192" t="s">
        <v>156</v>
      </c>
      <c r="L217" s="61"/>
      <c r="M217" s="197" t="s">
        <v>21</v>
      </c>
      <c r="N217" s="198" t="s">
        <v>42</v>
      </c>
      <c r="O217" s="42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AR217" s="24" t="s">
        <v>86</v>
      </c>
      <c r="AT217" s="24" t="s">
        <v>145</v>
      </c>
      <c r="AU217" s="24" t="s">
        <v>80</v>
      </c>
      <c r="AY217" s="24" t="s">
        <v>144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24" t="s">
        <v>76</v>
      </c>
      <c r="BK217" s="201">
        <f>ROUND(I217*H217,2)</f>
        <v>0</v>
      </c>
      <c r="BL217" s="24" t="s">
        <v>86</v>
      </c>
      <c r="BM217" s="24" t="s">
        <v>354</v>
      </c>
    </row>
    <row r="218" spans="2:65" s="11" customFormat="1">
      <c r="B218" s="202"/>
      <c r="C218" s="203"/>
      <c r="D218" s="204" t="s">
        <v>151</v>
      </c>
      <c r="E218" s="205" t="s">
        <v>21</v>
      </c>
      <c r="F218" s="206" t="s">
        <v>355</v>
      </c>
      <c r="G218" s="203"/>
      <c r="H218" s="207" t="s">
        <v>21</v>
      </c>
      <c r="I218" s="208"/>
      <c r="J218" s="203"/>
      <c r="K218" s="203"/>
      <c r="L218" s="209"/>
      <c r="M218" s="210"/>
      <c r="N218" s="211"/>
      <c r="O218" s="211"/>
      <c r="P218" s="211"/>
      <c r="Q218" s="211"/>
      <c r="R218" s="211"/>
      <c r="S218" s="211"/>
      <c r="T218" s="212"/>
      <c r="AT218" s="213" t="s">
        <v>151</v>
      </c>
      <c r="AU218" s="213" t="s">
        <v>80</v>
      </c>
      <c r="AV218" s="11" t="s">
        <v>76</v>
      </c>
      <c r="AW218" s="11" t="s">
        <v>35</v>
      </c>
      <c r="AX218" s="11" t="s">
        <v>71</v>
      </c>
      <c r="AY218" s="213" t="s">
        <v>144</v>
      </c>
    </row>
    <row r="219" spans="2:65" s="12" customFormat="1">
      <c r="B219" s="214"/>
      <c r="C219" s="215"/>
      <c r="D219" s="204" t="s">
        <v>151</v>
      </c>
      <c r="E219" s="226" t="s">
        <v>21</v>
      </c>
      <c r="F219" s="227" t="s">
        <v>356</v>
      </c>
      <c r="G219" s="215"/>
      <c r="H219" s="228">
        <v>0.56000000000000005</v>
      </c>
      <c r="I219" s="220"/>
      <c r="J219" s="215"/>
      <c r="K219" s="215"/>
      <c r="L219" s="221"/>
      <c r="M219" s="222"/>
      <c r="N219" s="223"/>
      <c r="O219" s="223"/>
      <c r="P219" s="223"/>
      <c r="Q219" s="223"/>
      <c r="R219" s="223"/>
      <c r="S219" s="223"/>
      <c r="T219" s="224"/>
      <c r="AT219" s="225" t="s">
        <v>151</v>
      </c>
      <c r="AU219" s="225" t="s">
        <v>80</v>
      </c>
      <c r="AV219" s="12" t="s">
        <v>80</v>
      </c>
      <c r="AW219" s="12" t="s">
        <v>35</v>
      </c>
      <c r="AX219" s="12" t="s">
        <v>76</v>
      </c>
      <c r="AY219" s="225" t="s">
        <v>144</v>
      </c>
    </row>
    <row r="220" spans="2:65" s="10" customFormat="1" ht="29.85" customHeight="1">
      <c r="B220" s="176"/>
      <c r="C220" s="177"/>
      <c r="D220" s="178" t="s">
        <v>70</v>
      </c>
      <c r="E220" s="229" t="s">
        <v>89</v>
      </c>
      <c r="F220" s="229" t="s">
        <v>357</v>
      </c>
      <c r="G220" s="177"/>
      <c r="H220" s="177"/>
      <c r="I220" s="180"/>
      <c r="J220" s="230">
        <f>BK220</f>
        <v>0</v>
      </c>
      <c r="K220" s="177"/>
      <c r="L220" s="182"/>
      <c r="M220" s="183"/>
      <c r="N220" s="184"/>
      <c r="O220" s="184"/>
      <c r="P220" s="185">
        <f>SUM(P221:P232)</f>
        <v>0</v>
      </c>
      <c r="Q220" s="184"/>
      <c r="R220" s="185">
        <f>SUM(R221:R232)</f>
        <v>2.5716999999999999</v>
      </c>
      <c r="S220" s="184"/>
      <c r="T220" s="186">
        <f>SUM(T221:T232)</f>
        <v>0</v>
      </c>
      <c r="AR220" s="187" t="s">
        <v>76</v>
      </c>
      <c r="AT220" s="188" t="s">
        <v>70</v>
      </c>
      <c r="AU220" s="188" t="s">
        <v>76</v>
      </c>
      <c r="AY220" s="187" t="s">
        <v>144</v>
      </c>
      <c r="BK220" s="189">
        <f>SUM(BK221:BK232)</f>
        <v>0</v>
      </c>
    </row>
    <row r="221" spans="2:65" s="1" customFormat="1" ht="22.5" customHeight="1">
      <c r="B221" s="41"/>
      <c r="C221" s="190" t="s">
        <v>358</v>
      </c>
      <c r="D221" s="190" t="s">
        <v>145</v>
      </c>
      <c r="E221" s="191" t="s">
        <v>359</v>
      </c>
      <c r="F221" s="192" t="s">
        <v>360</v>
      </c>
      <c r="G221" s="193" t="s">
        <v>148</v>
      </c>
      <c r="H221" s="194">
        <v>7.5</v>
      </c>
      <c r="I221" s="195"/>
      <c r="J221" s="196">
        <f>ROUND(I221*H221,2)</f>
        <v>0</v>
      </c>
      <c r="K221" s="192" t="s">
        <v>156</v>
      </c>
      <c r="L221" s="61"/>
      <c r="M221" s="197" t="s">
        <v>21</v>
      </c>
      <c r="N221" s="198" t="s">
        <v>42</v>
      </c>
      <c r="O221" s="42"/>
      <c r="P221" s="199">
        <f>O221*H221</f>
        <v>0</v>
      </c>
      <c r="Q221" s="199">
        <v>0</v>
      </c>
      <c r="R221" s="199">
        <f>Q221*H221</f>
        <v>0</v>
      </c>
      <c r="S221" s="199">
        <v>0</v>
      </c>
      <c r="T221" s="200">
        <f>S221*H221</f>
        <v>0</v>
      </c>
      <c r="AR221" s="24" t="s">
        <v>86</v>
      </c>
      <c r="AT221" s="24" t="s">
        <v>145</v>
      </c>
      <c r="AU221" s="24" t="s">
        <v>80</v>
      </c>
      <c r="AY221" s="24" t="s">
        <v>144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24" t="s">
        <v>76</v>
      </c>
      <c r="BK221" s="201">
        <f>ROUND(I221*H221,2)</f>
        <v>0</v>
      </c>
      <c r="BL221" s="24" t="s">
        <v>86</v>
      </c>
      <c r="BM221" s="24" t="s">
        <v>361</v>
      </c>
    </row>
    <row r="222" spans="2:65" s="11" customFormat="1">
      <c r="B222" s="202"/>
      <c r="C222" s="203"/>
      <c r="D222" s="204" t="s">
        <v>151</v>
      </c>
      <c r="E222" s="205" t="s">
        <v>21</v>
      </c>
      <c r="F222" s="206" t="s">
        <v>215</v>
      </c>
      <c r="G222" s="203"/>
      <c r="H222" s="207" t="s">
        <v>21</v>
      </c>
      <c r="I222" s="208"/>
      <c r="J222" s="203"/>
      <c r="K222" s="203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151</v>
      </c>
      <c r="AU222" s="213" t="s">
        <v>80</v>
      </c>
      <c r="AV222" s="11" t="s">
        <v>76</v>
      </c>
      <c r="AW222" s="11" t="s">
        <v>35</v>
      </c>
      <c r="AX222" s="11" t="s">
        <v>71</v>
      </c>
      <c r="AY222" s="213" t="s">
        <v>144</v>
      </c>
    </row>
    <row r="223" spans="2:65" s="12" customFormat="1">
      <c r="B223" s="214"/>
      <c r="C223" s="215"/>
      <c r="D223" s="216" t="s">
        <v>151</v>
      </c>
      <c r="E223" s="217" t="s">
        <v>21</v>
      </c>
      <c r="F223" s="218" t="s">
        <v>362</v>
      </c>
      <c r="G223" s="215"/>
      <c r="H223" s="219">
        <v>7.5</v>
      </c>
      <c r="I223" s="220"/>
      <c r="J223" s="215"/>
      <c r="K223" s="215"/>
      <c r="L223" s="221"/>
      <c r="M223" s="222"/>
      <c r="N223" s="223"/>
      <c r="O223" s="223"/>
      <c r="P223" s="223"/>
      <c r="Q223" s="223"/>
      <c r="R223" s="223"/>
      <c r="S223" s="223"/>
      <c r="T223" s="224"/>
      <c r="AT223" s="225" t="s">
        <v>151</v>
      </c>
      <c r="AU223" s="225" t="s">
        <v>80</v>
      </c>
      <c r="AV223" s="12" t="s">
        <v>80</v>
      </c>
      <c r="AW223" s="12" t="s">
        <v>35</v>
      </c>
      <c r="AX223" s="12" t="s">
        <v>76</v>
      </c>
      <c r="AY223" s="225" t="s">
        <v>144</v>
      </c>
    </row>
    <row r="224" spans="2:65" s="1" customFormat="1" ht="22.5" customHeight="1">
      <c r="B224" s="41"/>
      <c r="C224" s="190" t="s">
        <v>363</v>
      </c>
      <c r="D224" s="190" t="s">
        <v>145</v>
      </c>
      <c r="E224" s="191" t="s">
        <v>364</v>
      </c>
      <c r="F224" s="192" t="s">
        <v>365</v>
      </c>
      <c r="G224" s="193" t="s">
        <v>148</v>
      </c>
      <c r="H224" s="194">
        <v>22.9</v>
      </c>
      <c r="I224" s="195"/>
      <c r="J224" s="196">
        <f>ROUND(I224*H224,2)</f>
        <v>0</v>
      </c>
      <c r="K224" s="192" t="s">
        <v>156</v>
      </c>
      <c r="L224" s="61"/>
      <c r="M224" s="197" t="s">
        <v>21</v>
      </c>
      <c r="N224" s="198" t="s">
        <v>42</v>
      </c>
      <c r="O224" s="42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AR224" s="24" t="s">
        <v>86</v>
      </c>
      <c r="AT224" s="24" t="s">
        <v>145</v>
      </c>
      <c r="AU224" s="24" t="s">
        <v>80</v>
      </c>
      <c r="AY224" s="24" t="s">
        <v>144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24" t="s">
        <v>76</v>
      </c>
      <c r="BK224" s="201">
        <f>ROUND(I224*H224,2)</f>
        <v>0</v>
      </c>
      <c r="BL224" s="24" t="s">
        <v>86</v>
      </c>
      <c r="BM224" s="24" t="s">
        <v>366</v>
      </c>
    </row>
    <row r="225" spans="2:65" s="11" customFormat="1">
      <c r="B225" s="202"/>
      <c r="C225" s="203"/>
      <c r="D225" s="204" t="s">
        <v>151</v>
      </c>
      <c r="E225" s="205" t="s">
        <v>21</v>
      </c>
      <c r="F225" s="206" t="s">
        <v>215</v>
      </c>
      <c r="G225" s="203"/>
      <c r="H225" s="207" t="s">
        <v>21</v>
      </c>
      <c r="I225" s="208"/>
      <c r="J225" s="203"/>
      <c r="K225" s="203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151</v>
      </c>
      <c r="AU225" s="213" t="s">
        <v>80</v>
      </c>
      <c r="AV225" s="11" t="s">
        <v>76</v>
      </c>
      <c r="AW225" s="11" t="s">
        <v>35</v>
      </c>
      <c r="AX225" s="11" t="s">
        <v>71</v>
      </c>
      <c r="AY225" s="213" t="s">
        <v>144</v>
      </c>
    </row>
    <row r="226" spans="2:65" s="12" customFormat="1">
      <c r="B226" s="214"/>
      <c r="C226" s="215"/>
      <c r="D226" s="216" t="s">
        <v>151</v>
      </c>
      <c r="E226" s="217" t="s">
        <v>21</v>
      </c>
      <c r="F226" s="218" t="s">
        <v>367</v>
      </c>
      <c r="G226" s="215"/>
      <c r="H226" s="219">
        <v>22.9</v>
      </c>
      <c r="I226" s="220"/>
      <c r="J226" s="215"/>
      <c r="K226" s="215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151</v>
      </c>
      <c r="AU226" s="225" t="s">
        <v>80</v>
      </c>
      <c r="AV226" s="12" t="s">
        <v>80</v>
      </c>
      <c r="AW226" s="12" t="s">
        <v>35</v>
      </c>
      <c r="AX226" s="12" t="s">
        <v>76</v>
      </c>
      <c r="AY226" s="225" t="s">
        <v>144</v>
      </c>
    </row>
    <row r="227" spans="2:65" s="1" customFormat="1" ht="22.5" customHeight="1">
      <c r="B227" s="41"/>
      <c r="C227" s="190" t="s">
        <v>368</v>
      </c>
      <c r="D227" s="190" t="s">
        <v>145</v>
      </c>
      <c r="E227" s="191" t="s">
        <v>369</v>
      </c>
      <c r="F227" s="192" t="s">
        <v>370</v>
      </c>
      <c r="G227" s="193" t="s">
        <v>148</v>
      </c>
      <c r="H227" s="194">
        <v>7.5</v>
      </c>
      <c r="I227" s="195"/>
      <c r="J227" s="196">
        <f>ROUND(I227*H227,2)</f>
        <v>0</v>
      </c>
      <c r="K227" s="192" t="s">
        <v>156</v>
      </c>
      <c r="L227" s="61"/>
      <c r="M227" s="197" t="s">
        <v>21</v>
      </c>
      <c r="N227" s="198" t="s">
        <v>42</v>
      </c>
      <c r="O227" s="42"/>
      <c r="P227" s="199">
        <f>O227*H227</f>
        <v>0</v>
      </c>
      <c r="Q227" s="199">
        <v>0</v>
      </c>
      <c r="R227" s="199">
        <f>Q227*H227</f>
        <v>0</v>
      </c>
      <c r="S227" s="199">
        <v>0</v>
      </c>
      <c r="T227" s="200">
        <f>S227*H227</f>
        <v>0</v>
      </c>
      <c r="AR227" s="24" t="s">
        <v>86</v>
      </c>
      <c r="AT227" s="24" t="s">
        <v>145</v>
      </c>
      <c r="AU227" s="24" t="s">
        <v>80</v>
      </c>
      <c r="AY227" s="24" t="s">
        <v>144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24" t="s">
        <v>76</v>
      </c>
      <c r="BK227" s="201">
        <f>ROUND(I227*H227,2)</f>
        <v>0</v>
      </c>
      <c r="BL227" s="24" t="s">
        <v>86</v>
      </c>
      <c r="BM227" s="24" t="s">
        <v>371</v>
      </c>
    </row>
    <row r="228" spans="2:65" s="12" customFormat="1">
      <c r="B228" s="214"/>
      <c r="C228" s="215"/>
      <c r="D228" s="216" t="s">
        <v>151</v>
      </c>
      <c r="E228" s="217" t="s">
        <v>21</v>
      </c>
      <c r="F228" s="218" t="s">
        <v>362</v>
      </c>
      <c r="G228" s="215"/>
      <c r="H228" s="219">
        <v>7.5</v>
      </c>
      <c r="I228" s="220"/>
      <c r="J228" s="215"/>
      <c r="K228" s="215"/>
      <c r="L228" s="221"/>
      <c r="M228" s="222"/>
      <c r="N228" s="223"/>
      <c r="O228" s="223"/>
      <c r="P228" s="223"/>
      <c r="Q228" s="223"/>
      <c r="R228" s="223"/>
      <c r="S228" s="223"/>
      <c r="T228" s="224"/>
      <c r="AT228" s="225" t="s">
        <v>151</v>
      </c>
      <c r="AU228" s="225" t="s">
        <v>80</v>
      </c>
      <c r="AV228" s="12" t="s">
        <v>80</v>
      </c>
      <c r="AW228" s="12" t="s">
        <v>35</v>
      </c>
      <c r="AX228" s="12" t="s">
        <v>76</v>
      </c>
      <c r="AY228" s="225" t="s">
        <v>144</v>
      </c>
    </row>
    <row r="229" spans="2:65" s="1" customFormat="1" ht="31.5" customHeight="1">
      <c r="B229" s="41"/>
      <c r="C229" s="190" t="s">
        <v>372</v>
      </c>
      <c r="D229" s="190" t="s">
        <v>145</v>
      </c>
      <c r="E229" s="191" t="s">
        <v>373</v>
      </c>
      <c r="F229" s="192" t="s">
        <v>374</v>
      </c>
      <c r="G229" s="193" t="s">
        <v>148</v>
      </c>
      <c r="H229" s="194">
        <v>22.9</v>
      </c>
      <c r="I229" s="195"/>
      <c r="J229" s="196">
        <f>ROUND(I229*H229,2)</f>
        <v>0</v>
      </c>
      <c r="K229" s="192" t="s">
        <v>156</v>
      </c>
      <c r="L229" s="61"/>
      <c r="M229" s="197" t="s">
        <v>21</v>
      </c>
      <c r="N229" s="198" t="s">
        <v>42</v>
      </c>
      <c r="O229" s="42"/>
      <c r="P229" s="199">
        <f>O229*H229</f>
        <v>0</v>
      </c>
      <c r="Q229" s="199">
        <v>8.4250000000000005E-2</v>
      </c>
      <c r="R229" s="199">
        <f>Q229*H229</f>
        <v>1.929325</v>
      </c>
      <c r="S229" s="199">
        <v>0</v>
      </c>
      <c r="T229" s="200">
        <f>S229*H229</f>
        <v>0</v>
      </c>
      <c r="AR229" s="24" t="s">
        <v>86</v>
      </c>
      <c r="AT229" s="24" t="s">
        <v>145</v>
      </c>
      <c r="AU229" s="24" t="s">
        <v>80</v>
      </c>
      <c r="AY229" s="24" t="s">
        <v>144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24" t="s">
        <v>76</v>
      </c>
      <c r="BK229" s="201">
        <f>ROUND(I229*H229,2)</f>
        <v>0</v>
      </c>
      <c r="BL229" s="24" t="s">
        <v>86</v>
      </c>
      <c r="BM229" s="24" t="s">
        <v>375</v>
      </c>
    </row>
    <row r="230" spans="2:65" s="12" customFormat="1">
      <c r="B230" s="214"/>
      <c r="C230" s="215"/>
      <c r="D230" s="216" t="s">
        <v>151</v>
      </c>
      <c r="E230" s="217" t="s">
        <v>21</v>
      </c>
      <c r="F230" s="218" t="s">
        <v>376</v>
      </c>
      <c r="G230" s="215"/>
      <c r="H230" s="219">
        <v>22.9</v>
      </c>
      <c r="I230" s="220"/>
      <c r="J230" s="215"/>
      <c r="K230" s="215"/>
      <c r="L230" s="221"/>
      <c r="M230" s="222"/>
      <c r="N230" s="223"/>
      <c r="O230" s="223"/>
      <c r="P230" s="223"/>
      <c r="Q230" s="223"/>
      <c r="R230" s="223"/>
      <c r="S230" s="223"/>
      <c r="T230" s="224"/>
      <c r="AT230" s="225" t="s">
        <v>151</v>
      </c>
      <c r="AU230" s="225" t="s">
        <v>80</v>
      </c>
      <c r="AV230" s="12" t="s">
        <v>80</v>
      </c>
      <c r="AW230" s="12" t="s">
        <v>35</v>
      </c>
      <c r="AX230" s="12" t="s">
        <v>76</v>
      </c>
      <c r="AY230" s="225" t="s">
        <v>144</v>
      </c>
    </row>
    <row r="231" spans="2:65" s="1" customFormat="1" ht="31.5" customHeight="1">
      <c r="B231" s="41"/>
      <c r="C231" s="190" t="s">
        <v>377</v>
      </c>
      <c r="D231" s="190" t="s">
        <v>145</v>
      </c>
      <c r="E231" s="191" t="s">
        <v>378</v>
      </c>
      <c r="F231" s="192" t="s">
        <v>379</v>
      </c>
      <c r="G231" s="193" t="s">
        <v>148</v>
      </c>
      <c r="H231" s="194">
        <v>7.5</v>
      </c>
      <c r="I231" s="195"/>
      <c r="J231" s="196">
        <f>ROUND(I231*H231,2)</f>
        <v>0</v>
      </c>
      <c r="K231" s="192" t="s">
        <v>156</v>
      </c>
      <c r="L231" s="61"/>
      <c r="M231" s="197" t="s">
        <v>21</v>
      </c>
      <c r="N231" s="198" t="s">
        <v>42</v>
      </c>
      <c r="O231" s="42"/>
      <c r="P231" s="199">
        <f>O231*H231</f>
        <v>0</v>
      </c>
      <c r="Q231" s="199">
        <v>8.5650000000000004E-2</v>
      </c>
      <c r="R231" s="199">
        <f>Q231*H231</f>
        <v>0.64237500000000003</v>
      </c>
      <c r="S231" s="199">
        <v>0</v>
      </c>
      <c r="T231" s="200">
        <f>S231*H231</f>
        <v>0</v>
      </c>
      <c r="AR231" s="24" t="s">
        <v>86</v>
      </c>
      <c r="AT231" s="24" t="s">
        <v>145</v>
      </c>
      <c r="AU231" s="24" t="s">
        <v>80</v>
      </c>
      <c r="AY231" s="24" t="s">
        <v>144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24" t="s">
        <v>76</v>
      </c>
      <c r="BK231" s="201">
        <f>ROUND(I231*H231,2)</f>
        <v>0</v>
      </c>
      <c r="BL231" s="24" t="s">
        <v>86</v>
      </c>
      <c r="BM231" s="24" t="s">
        <v>380</v>
      </c>
    </row>
    <row r="232" spans="2:65" s="12" customFormat="1">
      <c r="B232" s="214"/>
      <c r="C232" s="215"/>
      <c r="D232" s="204" t="s">
        <v>151</v>
      </c>
      <c r="E232" s="226" t="s">
        <v>21</v>
      </c>
      <c r="F232" s="227" t="s">
        <v>362</v>
      </c>
      <c r="G232" s="215"/>
      <c r="H232" s="228">
        <v>7.5</v>
      </c>
      <c r="I232" s="220"/>
      <c r="J232" s="215"/>
      <c r="K232" s="215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151</v>
      </c>
      <c r="AU232" s="225" t="s">
        <v>80</v>
      </c>
      <c r="AV232" s="12" t="s">
        <v>80</v>
      </c>
      <c r="AW232" s="12" t="s">
        <v>35</v>
      </c>
      <c r="AX232" s="12" t="s">
        <v>76</v>
      </c>
      <c r="AY232" s="225" t="s">
        <v>144</v>
      </c>
    </row>
    <row r="233" spans="2:65" s="10" customFormat="1" ht="29.85" customHeight="1">
      <c r="B233" s="176"/>
      <c r="C233" s="177"/>
      <c r="D233" s="178" t="s">
        <v>70</v>
      </c>
      <c r="E233" s="229" t="s">
        <v>177</v>
      </c>
      <c r="F233" s="229" t="s">
        <v>381</v>
      </c>
      <c r="G233" s="177"/>
      <c r="H233" s="177"/>
      <c r="I233" s="180"/>
      <c r="J233" s="230">
        <f>BK233</f>
        <v>0</v>
      </c>
      <c r="K233" s="177"/>
      <c r="L233" s="182"/>
      <c r="M233" s="183"/>
      <c r="N233" s="184"/>
      <c r="O233" s="184"/>
      <c r="P233" s="185">
        <f>SUM(P234:P292)</f>
        <v>0</v>
      </c>
      <c r="Q233" s="184"/>
      <c r="R233" s="185">
        <f>SUM(R234:R292)</f>
        <v>24.889238379999998</v>
      </c>
      <c r="S233" s="184"/>
      <c r="T233" s="186">
        <f>SUM(T234:T292)</f>
        <v>0</v>
      </c>
      <c r="AR233" s="187" t="s">
        <v>76</v>
      </c>
      <c r="AT233" s="188" t="s">
        <v>70</v>
      </c>
      <c r="AU233" s="188" t="s">
        <v>76</v>
      </c>
      <c r="AY233" s="187" t="s">
        <v>144</v>
      </c>
      <c r="BK233" s="189">
        <f>SUM(BK234:BK292)</f>
        <v>0</v>
      </c>
    </row>
    <row r="234" spans="2:65" s="1" customFormat="1" ht="22.5" customHeight="1">
      <c r="B234" s="41"/>
      <c r="C234" s="190" t="s">
        <v>382</v>
      </c>
      <c r="D234" s="190" t="s">
        <v>145</v>
      </c>
      <c r="E234" s="191" t="s">
        <v>383</v>
      </c>
      <c r="F234" s="192" t="s">
        <v>384</v>
      </c>
      <c r="G234" s="193" t="s">
        <v>148</v>
      </c>
      <c r="H234" s="194">
        <v>214.38</v>
      </c>
      <c r="I234" s="195"/>
      <c r="J234" s="196">
        <f>ROUND(I234*H234,2)</f>
        <v>0</v>
      </c>
      <c r="K234" s="192" t="s">
        <v>156</v>
      </c>
      <c r="L234" s="61"/>
      <c r="M234" s="197" t="s">
        <v>21</v>
      </c>
      <c r="N234" s="198" t="s">
        <v>42</v>
      </c>
      <c r="O234" s="42"/>
      <c r="P234" s="199">
        <f>O234*H234</f>
        <v>0</v>
      </c>
      <c r="Q234" s="199">
        <v>7.3499999999999998E-3</v>
      </c>
      <c r="R234" s="199">
        <f>Q234*H234</f>
        <v>1.575693</v>
      </c>
      <c r="S234" s="199">
        <v>0</v>
      </c>
      <c r="T234" s="200">
        <f>S234*H234</f>
        <v>0</v>
      </c>
      <c r="AR234" s="24" t="s">
        <v>86</v>
      </c>
      <c r="AT234" s="24" t="s">
        <v>145</v>
      </c>
      <c r="AU234" s="24" t="s">
        <v>80</v>
      </c>
      <c r="AY234" s="24" t="s">
        <v>144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24" t="s">
        <v>76</v>
      </c>
      <c r="BK234" s="201">
        <f>ROUND(I234*H234,2)</f>
        <v>0</v>
      </c>
      <c r="BL234" s="24" t="s">
        <v>86</v>
      </c>
      <c r="BM234" s="24" t="s">
        <v>385</v>
      </c>
    </row>
    <row r="235" spans="2:65" s="12" customFormat="1">
      <c r="B235" s="214"/>
      <c r="C235" s="215"/>
      <c r="D235" s="216" t="s">
        <v>151</v>
      </c>
      <c r="E235" s="217" t="s">
        <v>21</v>
      </c>
      <c r="F235" s="218" t="s">
        <v>386</v>
      </c>
      <c r="G235" s="215"/>
      <c r="H235" s="219">
        <v>214.38</v>
      </c>
      <c r="I235" s="220"/>
      <c r="J235" s="215"/>
      <c r="K235" s="215"/>
      <c r="L235" s="221"/>
      <c r="M235" s="222"/>
      <c r="N235" s="223"/>
      <c r="O235" s="223"/>
      <c r="P235" s="223"/>
      <c r="Q235" s="223"/>
      <c r="R235" s="223"/>
      <c r="S235" s="223"/>
      <c r="T235" s="224"/>
      <c r="AT235" s="225" t="s">
        <v>151</v>
      </c>
      <c r="AU235" s="225" t="s">
        <v>80</v>
      </c>
      <c r="AV235" s="12" t="s">
        <v>80</v>
      </c>
      <c r="AW235" s="12" t="s">
        <v>35</v>
      </c>
      <c r="AX235" s="12" t="s">
        <v>76</v>
      </c>
      <c r="AY235" s="225" t="s">
        <v>144</v>
      </c>
    </row>
    <row r="236" spans="2:65" s="1" customFormat="1" ht="31.5" customHeight="1">
      <c r="B236" s="41"/>
      <c r="C236" s="190" t="s">
        <v>387</v>
      </c>
      <c r="D236" s="190" t="s">
        <v>145</v>
      </c>
      <c r="E236" s="191" t="s">
        <v>388</v>
      </c>
      <c r="F236" s="192" t="s">
        <v>389</v>
      </c>
      <c r="G236" s="193" t="s">
        <v>148</v>
      </c>
      <c r="H236" s="194">
        <v>53.384</v>
      </c>
      <c r="I236" s="195"/>
      <c r="J236" s="196">
        <f>ROUND(I236*H236,2)</f>
        <v>0</v>
      </c>
      <c r="K236" s="192" t="s">
        <v>156</v>
      </c>
      <c r="L236" s="61"/>
      <c r="M236" s="197" t="s">
        <v>21</v>
      </c>
      <c r="N236" s="198" t="s">
        <v>42</v>
      </c>
      <c r="O236" s="42"/>
      <c r="P236" s="199">
        <f>O236*H236</f>
        <v>0</v>
      </c>
      <c r="Q236" s="199">
        <v>1.47E-2</v>
      </c>
      <c r="R236" s="199">
        <f>Q236*H236</f>
        <v>0.78474480000000002</v>
      </c>
      <c r="S236" s="199">
        <v>0</v>
      </c>
      <c r="T236" s="200">
        <f>S236*H236</f>
        <v>0</v>
      </c>
      <c r="AR236" s="24" t="s">
        <v>86</v>
      </c>
      <c r="AT236" s="24" t="s">
        <v>145</v>
      </c>
      <c r="AU236" s="24" t="s">
        <v>80</v>
      </c>
      <c r="AY236" s="24" t="s">
        <v>144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24" t="s">
        <v>76</v>
      </c>
      <c r="BK236" s="201">
        <f>ROUND(I236*H236,2)</f>
        <v>0</v>
      </c>
      <c r="BL236" s="24" t="s">
        <v>86</v>
      </c>
      <c r="BM236" s="24" t="s">
        <v>390</v>
      </c>
    </row>
    <row r="237" spans="2:65" s="12" customFormat="1">
      <c r="B237" s="214"/>
      <c r="C237" s="215"/>
      <c r="D237" s="216" t="s">
        <v>151</v>
      </c>
      <c r="E237" s="217" t="s">
        <v>21</v>
      </c>
      <c r="F237" s="218" t="s">
        <v>391</v>
      </c>
      <c r="G237" s="215"/>
      <c r="H237" s="219">
        <v>53.384</v>
      </c>
      <c r="I237" s="220"/>
      <c r="J237" s="215"/>
      <c r="K237" s="215"/>
      <c r="L237" s="221"/>
      <c r="M237" s="222"/>
      <c r="N237" s="223"/>
      <c r="O237" s="223"/>
      <c r="P237" s="223"/>
      <c r="Q237" s="223"/>
      <c r="R237" s="223"/>
      <c r="S237" s="223"/>
      <c r="T237" s="224"/>
      <c r="AT237" s="225" t="s">
        <v>151</v>
      </c>
      <c r="AU237" s="225" t="s">
        <v>80</v>
      </c>
      <c r="AV237" s="12" t="s">
        <v>80</v>
      </c>
      <c r="AW237" s="12" t="s">
        <v>35</v>
      </c>
      <c r="AX237" s="12" t="s">
        <v>76</v>
      </c>
      <c r="AY237" s="225" t="s">
        <v>144</v>
      </c>
    </row>
    <row r="238" spans="2:65" s="1" customFormat="1" ht="22.5" customHeight="1">
      <c r="B238" s="41"/>
      <c r="C238" s="190" t="s">
        <v>392</v>
      </c>
      <c r="D238" s="190" t="s">
        <v>145</v>
      </c>
      <c r="E238" s="191" t="s">
        <v>393</v>
      </c>
      <c r="F238" s="192" t="s">
        <v>394</v>
      </c>
      <c r="G238" s="193" t="s">
        <v>148</v>
      </c>
      <c r="H238" s="194">
        <v>160.99600000000001</v>
      </c>
      <c r="I238" s="195"/>
      <c r="J238" s="196">
        <f>ROUND(I238*H238,2)</f>
        <v>0</v>
      </c>
      <c r="K238" s="192" t="s">
        <v>156</v>
      </c>
      <c r="L238" s="61"/>
      <c r="M238" s="197" t="s">
        <v>21</v>
      </c>
      <c r="N238" s="198" t="s">
        <v>42</v>
      </c>
      <c r="O238" s="42"/>
      <c r="P238" s="199">
        <f>O238*H238</f>
        <v>0</v>
      </c>
      <c r="Q238" s="199">
        <v>1.7330000000000002E-2</v>
      </c>
      <c r="R238" s="199">
        <f>Q238*H238</f>
        <v>2.7900606800000003</v>
      </c>
      <c r="S238" s="199">
        <v>0</v>
      </c>
      <c r="T238" s="200">
        <f>S238*H238</f>
        <v>0</v>
      </c>
      <c r="AR238" s="24" t="s">
        <v>86</v>
      </c>
      <c r="AT238" s="24" t="s">
        <v>145</v>
      </c>
      <c r="AU238" s="24" t="s">
        <v>80</v>
      </c>
      <c r="AY238" s="24" t="s">
        <v>144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24" t="s">
        <v>76</v>
      </c>
      <c r="BK238" s="201">
        <f>ROUND(I238*H238,2)</f>
        <v>0</v>
      </c>
      <c r="BL238" s="24" t="s">
        <v>86</v>
      </c>
      <c r="BM238" s="24" t="s">
        <v>395</v>
      </c>
    </row>
    <row r="239" spans="2:65" s="11" customFormat="1">
      <c r="B239" s="202"/>
      <c r="C239" s="203"/>
      <c r="D239" s="204" t="s">
        <v>151</v>
      </c>
      <c r="E239" s="205" t="s">
        <v>21</v>
      </c>
      <c r="F239" s="206" t="s">
        <v>215</v>
      </c>
      <c r="G239" s="203"/>
      <c r="H239" s="207" t="s">
        <v>21</v>
      </c>
      <c r="I239" s="208"/>
      <c r="J239" s="203"/>
      <c r="K239" s="203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151</v>
      </c>
      <c r="AU239" s="213" t="s">
        <v>80</v>
      </c>
      <c r="AV239" s="11" t="s">
        <v>76</v>
      </c>
      <c r="AW239" s="11" t="s">
        <v>35</v>
      </c>
      <c r="AX239" s="11" t="s">
        <v>71</v>
      </c>
      <c r="AY239" s="213" t="s">
        <v>144</v>
      </c>
    </row>
    <row r="240" spans="2:65" s="12" customFormat="1">
      <c r="B240" s="214"/>
      <c r="C240" s="215"/>
      <c r="D240" s="204" t="s">
        <v>151</v>
      </c>
      <c r="E240" s="226" t="s">
        <v>21</v>
      </c>
      <c r="F240" s="227" t="s">
        <v>396</v>
      </c>
      <c r="G240" s="215"/>
      <c r="H240" s="228">
        <v>27.271999999999998</v>
      </c>
      <c r="I240" s="220"/>
      <c r="J240" s="215"/>
      <c r="K240" s="215"/>
      <c r="L240" s="221"/>
      <c r="M240" s="222"/>
      <c r="N240" s="223"/>
      <c r="O240" s="223"/>
      <c r="P240" s="223"/>
      <c r="Q240" s="223"/>
      <c r="R240" s="223"/>
      <c r="S240" s="223"/>
      <c r="T240" s="224"/>
      <c r="AT240" s="225" t="s">
        <v>151</v>
      </c>
      <c r="AU240" s="225" t="s">
        <v>80</v>
      </c>
      <c r="AV240" s="12" t="s">
        <v>80</v>
      </c>
      <c r="AW240" s="12" t="s">
        <v>35</v>
      </c>
      <c r="AX240" s="12" t="s">
        <v>71</v>
      </c>
      <c r="AY240" s="225" t="s">
        <v>144</v>
      </c>
    </row>
    <row r="241" spans="2:65" s="12" customFormat="1">
      <c r="B241" s="214"/>
      <c r="C241" s="215"/>
      <c r="D241" s="204" t="s">
        <v>151</v>
      </c>
      <c r="E241" s="226" t="s">
        <v>21</v>
      </c>
      <c r="F241" s="227" t="s">
        <v>397</v>
      </c>
      <c r="G241" s="215"/>
      <c r="H241" s="228">
        <v>7.4039999999999999</v>
      </c>
      <c r="I241" s="220"/>
      <c r="J241" s="215"/>
      <c r="K241" s="215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151</v>
      </c>
      <c r="AU241" s="225" t="s">
        <v>80</v>
      </c>
      <c r="AV241" s="12" t="s">
        <v>80</v>
      </c>
      <c r="AW241" s="12" t="s">
        <v>35</v>
      </c>
      <c r="AX241" s="12" t="s">
        <v>71</v>
      </c>
      <c r="AY241" s="225" t="s">
        <v>144</v>
      </c>
    </row>
    <row r="242" spans="2:65" s="12" customFormat="1">
      <c r="B242" s="214"/>
      <c r="C242" s="215"/>
      <c r="D242" s="204" t="s">
        <v>151</v>
      </c>
      <c r="E242" s="226" t="s">
        <v>21</v>
      </c>
      <c r="F242" s="227" t="s">
        <v>398</v>
      </c>
      <c r="G242" s="215"/>
      <c r="H242" s="228">
        <v>25.92</v>
      </c>
      <c r="I242" s="220"/>
      <c r="J242" s="215"/>
      <c r="K242" s="215"/>
      <c r="L242" s="221"/>
      <c r="M242" s="222"/>
      <c r="N242" s="223"/>
      <c r="O242" s="223"/>
      <c r="P242" s="223"/>
      <c r="Q242" s="223"/>
      <c r="R242" s="223"/>
      <c r="S242" s="223"/>
      <c r="T242" s="224"/>
      <c r="AT242" s="225" t="s">
        <v>151</v>
      </c>
      <c r="AU242" s="225" t="s">
        <v>80</v>
      </c>
      <c r="AV242" s="12" t="s">
        <v>80</v>
      </c>
      <c r="AW242" s="12" t="s">
        <v>35</v>
      </c>
      <c r="AX242" s="12" t="s">
        <v>71</v>
      </c>
      <c r="AY242" s="225" t="s">
        <v>144</v>
      </c>
    </row>
    <row r="243" spans="2:65" s="12" customFormat="1">
      <c r="B243" s="214"/>
      <c r="C243" s="215"/>
      <c r="D243" s="204" t="s">
        <v>151</v>
      </c>
      <c r="E243" s="226" t="s">
        <v>21</v>
      </c>
      <c r="F243" s="227" t="s">
        <v>399</v>
      </c>
      <c r="G243" s="215"/>
      <c r="H243" s="228">
        <v>100.4</v>
      </c>
      <c r="I243" s="220"/>
      <c r="J243" s="215"/>
      <c r="K243" s="215"/>
      <c r="L243" s="221"/>
      <c r="M243" s="222"/>
      <c r="N243" s="223"/>
      <c r="O243" s="223"/>
      <c r="P243" s="223"/>
      <c r="Q243" s="223"/>
      <c r="R243" s="223"/>
      <c r="S243" s="223"/>
      <c r="T243" s="224"/>
      <c r="AT243" s="225" t="s">
        <v>151</v>
      </c>
      <c r="AU243" s="225" t="s">
        <v>80</v>
      </c>
      <c r="AV243" s="12" t="s">
        <v>80</v>
      </c>
      <c r="AW243" s="12" t="s">
        <v>35</v>
      </c>
      <c r="AX243" s="12" t="s">
        <v>71</v>
      </c>
      <c r="AY243" s="225" t="s">
        <v>144</v>
      </c>
    </row>
    <row r="244" spans="2:65" s="13" customFormat="1">
      <c r="B244" s="231"/>
      <c r="C244" s="232"/>
      <c r="D244" s="216" t="s">
        <v>151</v>
      </c>
      <c r="E244" s="233" t="s">
        <v>21</v>
      </c>
      <c r="F244" s="234" t="s">
        <v>176</v>
      </c>
      <c r="G244" s="232"/>
      <c r="H244" s="235">
        <v>160.99600000000001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AT244" s="241" t="s">
        <v>151</v>
      </c>
      <c r="AU244" s="241" t="s">
        <v>80</v>
      </c>
      <c r="AV244" s="13" t="s">
        <v>86</v>
      </c>
      <c r="AW244" s="13" t="s">
        <v>35</v>
      </c>
      <c r="AX244" s="13" t="s">
        <v>76</v>
      </c>
      <c r="AY244" s="241" t="s">
        <v>144</v>
      </c>
    </row>
    <row r="245" spans="2:65" s="1" customFormat="1" ht="22.5" customHeight="1">
      <c r="B245" s="41"/>
      <c r="C245" s="190" t="s">
        <v>400</v>
      </c>
      <c r="D245" s="190" t="s">
        <v>145</v>
      </c>
      <c r="E245" s="191" t="s">
        <v>401</v>
      </c>
      <c r="F245" s="192" t="s">
        <v>402</v>
      </c>
      <c r="G245" s="193" t="s">
        <v>148</v>
      </c>
      <c r="H245" s="194">
        <v>11.372999999999999</v>
      </c>
      <c r="I245" s="195"/>
      <c r="J245" s="196">
        <f>ROUND(I245*H245,2)</f>
        <v>0</v>
      </c>
      <c r="K245" s="192" t="s">
        <v>156</v>
      </c>
      <c r="L245" s="61"/>
      <c r="M245" s="197" t="s">
        <v>21</v>
      </c>
      <c r="N245" s="198" t="s">
        <v>42</v>
      </c>
      <c r="O245" s="42"/>
      <c r="P245" s="199">
        <f>O245*H245</f>
        <v>0</v>
      </c>
      <c r="Q245" s="199">
        <v>2.6360000000000001E-2</v>
      </c>
      <c r="R245" s="199">
        <f>Q245*H245</f>
        <v>0.29979228000000002</v>
      </c>
      <c r="S245" s="199">
        <v>0</v>
      </c>
      <c r="T245" s="200">
        <f>S245*H245</f>
        <v>0</v>
      </c>
      <c r="AR245" s="24" t="s">
        <v>86</v>
      </c>
      <c r="AT245" s="24" t="s">
        <v>145</v>
      </c>
      <c r="AU245" s="24" t="s">
        <v>80</v>
      </c>
      <c r="AY245" s="24" t="s">
        <v>144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24" t="s">
        <v>76</v>
      </c>
      <c r="BK245" s="201">
        <f>ROUND(I245*H245,2)</f>
        <v>0</v>
      </c>
      <c r="BL245" s="24" t="s">
        <v>86</v>
      </c>
      <c r="BM245" s="24" t="s">
        <v>403</v>
      </c>
    </row>
    <row r="246" spans="2:65" s="11" customFormat="1">
      <c r="B246" s="202"/>
      <c r="C246" s="203"/>
      <c r="D246" s="204" t="s">
        <v>151</v>
      </c>
      <c r="E246" s="205" t="s">
        <v>21</v>
      </c>
      <c r="F246" s="206" t="s">
        <v>355</v>
      </c>
      <c r="G246" s="203"/>
      <c r="H246" s="207" t="s">
        <v>21</v>
      </c>
      <c r="I246" s="208"/>
      <c r="J246" s="203"/>
      <c r="K246" s="203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151</v>
      </c>
      <c r="AU246" s="213" t="s">
        <v>80</v>
      </c>
      <c r="AV246" s="11" t="s">
        <v>76</v>
      </c>
      <c r="AW246" s="11" t="s">
        <v>35</v>
      </c>
      <c r="AX246" s="11" t="s">
        <v>71</v>
      </c>
      <c r="AY246" s="213" t="s">
        <v>144</v>
      </c>
    </row>
    <row r="247" spans="2:65" s="12" customFormat="1">
      <c r="B247" s="214"/>
      <c r="C247" s="215"/>
      <c r="D247" s="216" t="s">
        <v>151</v>
      </c>
      <c r="E247" s="217" t="s">
        <v>21</v>
      </c>
      <c r="F247" s="218" t="s">
        <v>404</v>
      </c>
      <c r="G247" s="215"/>
      <c r="H247" s="219">
        <v>11.372999999999999</v>
      </c>
      <c r="I247" s="220"/>
      <c r="J247" s="215"/>
      <c r="K247" s="215"/>
      <c r="L247" s="221"/>
      <c r="M247" s="222"/>
      <c r="N247" s="223"/>
      <c r="O247" s="223"/>
      <c r="P247" s="223"/>
      <c r="Q247" s="223"/>
      <c r="R247" s="223"/>
      <c r="S247" s="223"/>
      <c r="T247" s="224"/>
      <c r="AT247" s="225" t="s">
        <v>151</v>
      </c>
      <c r="AU247" s="225" t="s">
        <v>80</v>
      </c>
      <c r="AV247" s="12" t="s">
        <v>80</v>
      </c>
      <c r="AW247" s="12" t="s">
        <v>35</v>
      </c>
      <c r="AX247" s="12" t="s">
        <v>76</v>
      </c>
      <c r="AY247" s="225" t="s">
        <v>144</v>
      </c>
    </row>
    <row r="248" spans="2:65" s="1" customFormat="1" ht="22.5" customHeight="1">
      <c r="B248" s="41"/>
      <c r="C248" s="190" t="s">
        <v>405</v>
      </c>
      <c r="D248" s="190" t="s">
        <v>145</v>
      </c>
      <c r="E248" s="191" t="s">
        <v>406</v>
      </c>
      <c r="F248" s="192" t="s">
        <v>407</v>
      </c>
      <c r="G248" s="193" t="s">
        <v>148</v>
      </c>
      <c r="H248" s="194">
        <v>11.372999999999999</v>
      </c>
      <c r="I248" s="195"/>
      <c r="J248" s="196">
        <f>ROUND(I248*H248,2)</f>
        <v>0</v>
      </c>
      <c r="K248" s="192" t="s">
        <v>156</v>
      </c>
      <c r="L248" s="61"/>
      <c r="M248" s="197" t="s">
        <v>21</v>
      </c>
      <c r="N248" s="198" t="s">
        <v>42</v>
      </c>
      <c r="O248" s="42"/>
      <c r="P248" s="199">
        <f>O248*H248</f>
        <v>0</v>
      </c>
      <c r="Q248" s="199">
        <v>2.6800000000000001E-3</v>
      </c>
      <c r="R248" s="199">
        <f>Q248*H248</f>
        <v>3.0479639999999999E-2</v>
      </c>
      <c r="S248" s="199">
        <v>0</v>
      </c>
      <c r="T248" s="200">
        <f>S248*H248</f>
        <v>0</v>
      </c>
      <c r="AR248" s="24" t="s">
        <v>86</v>
      </c>
      <c r="AT248" s="24" t="s">
        <v>145</v>
      </c>
      <c r="AU248" s="24" t="s">
        <v>80</v>
      </c>
      <c r="AY248" s="24" t="s">
        <v>144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24" t="s">
        <v>76</v>
      </c>
      <c r="BK248" s="201">
        <f>ROUND(I248*H248,2)</f>
        <v>0</v>
      </c>
      <c r="BL248" s="24" t="s">
        <v>86</v>
      </c>
      <c r="BM248" s="24" t="s">
        <v>408</v>
      </c>
    </row>
    <row r="249" spans="2:65" s="12" customFormat="1">
      <c r="B249" s="214"/>
      <c r="C249" s="215"/>
      <c r="D249" s="216" t="s">
        <v>151</v>
      </c>
      <c r="E249" s="217" t="s">
        <v>21</v>
      </c>
      <c r="F249" s="218" t="s">
        <v>409</v>
      </c>
      <c r="G249" s="215"/>
      <c r="H249" s="219">
        <v>11.372999999999999</v>
      </c>
      <c r="I249" s="220"/>
      <c r="J249" s="215"/>
      <c r="K249" s="215"/>
      <c r="L249" s="221"/>
      <c r="M249" s="222"/>
      <c r="N249" s="223"/>
      <c r="O249" s="223"/>
      <c r="P249" s="223"/>
      <c r="Q249" s="223"/>
      <c r="R249" s="223"/>
      <c r="S249" s="223"/>
      <c r="T249" s="224"/>
      <c r="AT249" s="225" t="s">
        <v>151</v>
      </c>
      <c r="AU249" s="225" t="s">
        <v>80</v>
      </c>
      <c r="AV249" s="12" t="s">
        <v>80</v>
      </c>
      <c r="AW249" s="12" t="s">
        <v>35</v>
      </c>
      <c r="AX249" s="12" t="s">
        <v>76</v>
      </c>
      <c r="AY249" s="225" t="s">
        <v>144</v>
      </c>
    </row>
    <row r="250" spans="2:65" s="1" customFormat="1" ht="31.5" customHeight="1">
      <c r="B250" s="41"/>
      <c r="C250" s="190" t="s">
        <v>410</v>
      </c>
      <c r="D250" s="190" t="s">
        <v>145</v>
      </c>
      <c r="E250" s="191" t="s">
        <v>411</v>
      </c>
      <c r="F250" s="192" t="s">
        <v>412</v>
      </c>
      <c r="G250" s="193" t="s">
        <v>170</v>
      </c>
      <c r="H250" s="194">
        <v>4.5220000000000002</v>
      </c>
      <c r="I250" s="195"/>
      <c r="J250" s="196">
        <f>ROUND(I250*H250,2)</f>
        <v>0</v>
      </c>
      <c r="K250" s="192" t="s">
        <v>156</v>
      </c>
      <c r="L250" s="61"/>
      <c r="M250" s="197" t="s">
        <v>21</v>
      </c>
      <c r="N250" s="198" t="s">
        <v>42</v>
      </c>
      <c r="O250" s="42"/>
      <c r="P250" s="199">
        <f>O250*H250</f>
        <v>0</v>
      </c>
      <c r="Q250" s="199">
        <v>2.2563399999999998</v>
      </c>
      <c r="R250" s="199">
        <f>Q250*H250</f>
        <v>10.20316948</v>
      </c>
      <c r="S250" s="199">
        <v>0</v>
      </c>
      <c r="T250" s="200">
        <f>S250*H250</f>
        <v>0</v>
      </c>
      <c r="AR250" s="24" t="s">
        <v>86</v>
      </c>
      <c r="AT250" s="24" t="s">
        <v>145</v>
      </c>
      <c r="AU250" s="24" t="s">
        <v>80</v>
      </c>
      <c r="AY250" s="24" t="s">
        <v>144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24" t="s">
        <v>76</v>
      </c>
      <c r="BK250" s="201">
        <f>ROUND(I250*H250,2)</f>
        <v>0</v>
      </c>
      <c r="BL250" s="24" t="s">
        <v>86</v>
      </c>
      <c r="BM250" s="24" t="s">
        <v>413</v>
      </c>
    </row>
    <row r="251" spans="2:65" s="11" customFormat="1">
      <c r="B251" s="202"/>
      <c r="C251" s="203"/>
      <c r="D251" s="204" t="s">
        <v>151</v>
      </c>
      <c r="E251" s="205" t="s">
        <v>21</v>
      </c>
      <c r="F251" s="206" t="s">
        <v>280</v>
      </c>
      <c r="G251" s="203"/>
      <c r="H251" s="207" t="s">
        <v>21</v>
      </c>
      <c r="I251" s="208"/>
      <c r="J251" s="203"/>
      <c r="K251" s="203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151</v>
      </c>
      <c r="AU251" s="213" t="s">
        <v>80</v>
      </c>
      <c r="AV251" s="11" t="s">
        <v>76</v>
      </c>
      <c r="AW251" s="11" t="s">
        <v>35</v>
      </c>
      <c r="AX251" s="11" t="s">
        <v>71</v>
      </c>
      <c r="AY251" s="213" t="s">
        <v>144</v>
      </c>
    </row>
    <row r="252" spans="2:65" s="12" customFormat="1">
      <c r="B252" s="214"/>
      <c r="C252" s="215"/>
      <c r="D252" s="204" t="s">
        <v>151</v>
      </c>
      <c r="E252" s="226" t="s">
        <v>21</v>
      </c>
      <c r="F252" s="227" t="s">
        <v>414</v>
      </c>
      <c r="G252" s="215"/>
      <c r="H252" s="228">
        <v>0.318</v>
      </c>
      <c r="I252" s="220"/>
      <c r="J252" s="215"/>
      <c r="K252" s="215"/>
      <c r="L252" s="221"/>
      <c r="M252" s="222"/>
      <c r="N252" s="223"/>
      <c r="O252" s="223"/>
      <c r="P252" s="223"/>
      <c r="Q252" s="223"/>
      <c r="R252" s="223"/>
      <c r="S252" s="223"/>
      <c r="T252" s="224"/>
      <c r="AT252" s="225" t="s">
        <v>151</v>
      </c>
      <c r="AU252" s="225" t="s">
        <v>80</v>
      </c>
      <c r="AV252" s="12" t="s">
        <v>80</v>
      </c>
      <c r="AW252" s="12" t="s">
        <v>35</v>
      </c>
      <c r="AX252" s="12" t="s">
        <v>71</v>
      </c>
      <c r="AY252" s="225" t="s">
        <v>144</v>
      </c>
    </row>
    <row r="253" spans="2:65" s="12" customFormat="1">
      <c r="B253" s="214"/>
      <c r="C253" s="215"/>
      <c r="D253" s="204" t="s">
        <v>151</v>
      </c>
      <c r="E253" s="226" t="s">
        <v>21</v>
      </c>
      <c r="F253" s="227" t="s">
        <v>415</v>
      </c>
      <c r="G253" s="215"/>
      <c r="H253" s="228">
        <v>0.49199999999999999</v>
      </c>
      <c r="I253" s="220"/>
      <c r="J253" s="215"/>
      <c r="K253" s="215"/>
      <c r="L253" s="221"/>
      <c r="M253" s="222"/>
      <c r="N253" s="223"/>
      <c r="O253" s="223"/>
      <c r="P253" s="223"/>
      <c r="Q253" s="223"/>
      <c r="R253" s="223"/>
      <c r="S253" s="223"/>
      <c r="T253" s="224"/>
      <c r="AT253" s="225" t="s">
        <v>151</v>
      </c>
      <c r="AU253" s="225" t="s">
        <v>80</v>
      </c>
      <c r="AV253" s="12" t="s">
        <v>80</v>
      </c>
      <c r="AW253" s="12" t="s">
        <v>35</v>
      </c>
      <c r="AX253" s="12" t="s">
        <v>71</v>
      </c>
      <c r="AY253" s="225" t="s">
        <v>144</v>
      </c>
    </row>
    <row r="254" spans="2:65" s="12" customFormat="1">
      <c r="B254" s="214"/>
      <c r="C254" s="215"/>
      <c r="D254" s="204" t="s">
        <v>151</v>
      </c>
      <c r="E254" s="226" t="s">
        <v>21</v>
      </c>
      <c r="F254" s="227" t="s">
        <v>416</v>
      </c>
      <c r="G254" s="215"/>
      <c r="H254" s="228">
        <v>2.8820000000000001</v>
      </c>
      <c r="I254" s="220"/>
      <c r="J254" s="215"/>
      <c r="K254" s="215"/>
      <c r="L254" s="221"/>
      <c r="M254" s="222"/>
      <c r="N254" s="223"/>
      <c r="O254" s="223"/>
      <c r="P254" s="223"/>
      <c r="Q254" s="223"/>
      <c r="R254" s="223"/>
      <c r="S254" s="223"/>
      <c r="T254" s="224"/>
      <c r="AT254" s="225" t="s">
        <v>151</v>
      </c>
      <c r="AU254" s="225" t="s">
        <v>80</v>
      </c>
      <c r="AV254" s="12" t="s">
        <v>80</v>
      </c>
      <c r="AW254" s="12" t="s">
        <v>35</v>
      </c>
      <c r="AX254" s="12" t="s">
        <v>71</v>
      </c>
      <c r="AY254" s="225" t="s">
        <v>144</v>
      </c>
    </row>
    <row r="255" spans="2:65" s="14" customFormat="1">
      <c r="B255" s="257"/>
      <c r="C255" s="258"/>
      <c r="D255" s="204" t="s">
        <v>151</v>
      </c>
      <c r="E255" s="259" t="s">
        <v>21</v>
      </c>
      <c r="F255" s="260" t="s">
        <v>417</v>
      </c>
      <c r="G255" s="258"/>
      <c r="H255" s="261">
        <v>3.6920000000000002</v>
      </c>
      <c r="I255" s="262"/>
      <c r="J255" s="258"/>
      <c r="K255" s="258"/>
      <c r="L255" s="263"/>
      <c r="M255" s="264"/>
      <c r="N255" s="265"/>
      <c r="O255" s="265"/>
      <c r="P255" s="265"/>
      <c r="Q255" s="265"/>
      <c r="R255" s="265"/>
      <c r="S255" s="265"/>
      <c r="T255" s="266"/>
      <c r="AT255" s="267" t="s">
        <v>151</v>
      </c>
      <c r="AU255" s="267" t="s">
        <v>80</v>
      </c>
      <c r="AV255" s="14" t="s">
        <v>83</v>
      </c>
      <c r="AW255" s="14" t="s">
        <v>35</v>
      </c>
      <c r="AX255" s="14" t="s">
        <v>71</v>
      </c>
      <c r="AY255" s="267" t="s">
        <v>144</v>
      </c>
    </row>
    <row r="256" spans="2:65" s="12" customFormat="1">
      <c r="B256" s="214"/>
      <c r="C256" s="215"/>
      <c r="D256" s="204" t="s">
        <v>151</v>
      </c>
      <c r="E256" s="226" t="s">
        <v>21</v>
      </c>
      <c r="F256" s="227" t="s">
        <v>418</v>
      </c>
      <c r="G256" s="215"/>
      <c r="H256" s="228">
        <v>0.83</v>
      </c>
      <c r="I256" s="220"/>
      <c r="J256" s="215"/>
      <c r="K256" s="215"/>
      <c r="L256" s="221"/>
      <c r="M256" s="222"/>
      <c r="N256" s="223"/>
      <c r="O256" s="223"/>
      <c r="P256" s="223"/>
      <c r="Q256" s="223"/>
      <c r="R256" s="223"/>
      <c r="S256" s="223"/>
      <c r="T256" s="224"/>
      <c r="AT256" s="225" t="s">
        <v>151</v>
      </c>
      <c r="AU256" s="225" t="s">
        <v>80</v>
      </c>
      <c r="AV256" s="12" t="s">
        <v>80</v>
      </c>
      <c r="AW256" s="12" t="s">
        <v>35</v>
      </c>
      <c r="AX256" s="12" t="s">
        <v>71</v>
      </c>
      <c r="AY256" s="225" t="s">
        <v>144</v>
      </c>
    </row>
    <row r="257" spans="2:65" s="13" customFormat="1">
      <c r="B257" s="231"/>
      <c r="C257" s="232"/>
      <c r="D257" s="216" t="s">
        <v>151</v>
      </c>
      <c r="E257" s="233" t="s">
        <v>21</v>
      </c>
      <c r="F257" s="234" t="s">
        <v>176</v>
      </c>
      <c r="G257" s="232"/>
      <c r="H257" s="235">
        <v>4.5220000000000002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AT257" s="241" t="s">
        <v>151</v>
      </c>
      <c r="AU257" s="241" t="s">
        <v>80</v>
      </c>
      <c r="AV257" s="13" t="s">
        <v>86</v>
      </c>
      <c r="AW257" s="13" t="s">
        <v>35</v>
      </c>
      <c r="AX257" s="13" t="s">
        <v>76</v>
      </c>
      <c r="AY257" s="241" t="s">
        <v>144</v>
      </c>
    </row>
    <row r="258" spans="2:65" s="1" customFormat="1" ht="31.5" customHeight="1">
      <c r="B258" s="41"/>
      <c r="C258" s="190" t="s">
        <v>419</v>
      </c>
      <c r="D258" s="190" t="s">
        <v>145</v>
      </c>
      <c r="E258" s="191" t="s">
        <v>420</v>
      </c>
      <c r="F258" s="192" t="s">
        <v>421</v>
      </c>
      <c r="G258" s="193" t="s">
        <v>170</v>
      </c>
      <c r="H258" s="194">
        <v>2.9340000000000002</v>
      </c>
      <c r="I258" s="195"/>
      <c r="J258" s="196">
        <f>ROUND(I258*H258,2)</f>
        <v>0</v>
      </c>
      <c r="K258" s="192" t="s">
        <v>156</v>
      </c>
      <c r="L258" s="61"/>
      <c r="M258" s="197" t="s">
        <v>21</v>
      </c>
      <c r="N258" s="198" t="s">
        <v>42</v>
      </c>
      <c r="O258" s="42"/>
      <c r="P258" s="199">
        <f>O258*H258</f>
        <v>0</v>
      </c>
      <c r="Q258" s="199">
        <v>2.2563399999999998</v>
      </c>
      <c r="R258" s="199">
        <f>Q258*H258</f>
        <v>6.6201015600000002</v>
      </c>
      <c r="S258" s="199">
        <v>0</v>
      </c>
      <c r="T258" s="200">
        <f>S258*H258</f>
        <v>0</v>
      </c>
      <c r="AR258" s="24" t="s">
        <v>86</v>
      </c>
      <c r="AT258" s="24" t="s">
        <v>145</v>
      </c>
      <c r="AU258" s="24" t="s">
        <v>80</v>
      </c>
      <c r="AY258" s="24" t="s">
        <v>144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24" t="s">
        <v>76</v>
      </c>
      <c r="BK258" s="201">
        <f>ROUND(I258*H258,2)</f>
        <v>0</v>
      </c>
      <c r="BL258" s="24" t="s">
        <v>86</v>
      </c>
      <c r="BM258" s="24" t="s">
        <v>422</v>
      </c>
    </row>
    <row r="259" spans="2:65" s="11" customFormat="1">
      <c r="B259" s="202"/>
      <c r="C259" s="203"/>
      <c r="D259" s="204" t="s">
        <v>151</v>
      </c>
      <c r="E259" s="205" t="s">
        <v>21</v>
      </c>
      <c r="F259" s="206" t="s">
        <v>355</v>
      </c>
      <c r="G259" s="203"/>
      <c r="H259" s="207" t="s">
        <v>21</v>
      </c>
      <c r="I259" s="208"/>
      <c r="J259" s="203"/>
      <c r="K259" s="203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151</v>
      </c>
      <c r="AU259" s="213" t="s">
        <v>80</v>
      </c>
      <c r="AV259" s="11" t="s">
        <v>76</v>
      </c>
      <c r="AW259" s="11" t="s">
        <v>35</v>
      </c>
      <c r="AX259" s="11" t="s">
        <v>71</v>
      </c>
      <c r="AY259" s="213" t="s">
        <v>144</v>
      </c>
    </row>
    <row r="260" spans="2:65" s="12" customFormat="1">
      <c r="B260" s="214"/>
      <c r="C260" s="215"/>
      <c r="D260" s="216" t="s">
        <v>151</v>
      </c>
      <c r="E260" s="217" t="s">
        <v>21</v>
      </c>
      <c r="F260" s="218" t="s">
        <v>423</v>
      </c>
      <c r="G260" s="215"/>
      <c r="H260" s="219">
        <v>2.9340000000000002</v>
      </c>
      <c r="I260" s="220"/>
      <c r="J260" s="215"/>
      <c r="K260" s="215"/>
      <c r="L260" s="221"/>
      <c r="M260" s="222"/>
      <c r="N260" s="223"/>
      <c r="O260" s="223"/>
      <c r="P260" s="223"/>
      <c r="Q260" s="223"/>
      <c r="R260" s="223"/>
      <c r="S260" s="223"/>
      <c r="T260" s="224"/>
      <c r="AT260" s="225" t="s">
        <v>151</v>
      </c>
      <c r="AU260" s="225" t="s">
        <v>80</v>
      </c>
      <c r="AV260" s="12" t="s">
        <v>80</v>
      </c>
      <c r="AW260" s="12" t="s">
        <v>35</v>
      </c>
      <c r="AX260" s="12" t="s">
        <v>76</v>
      </c>
      <c r="AY260" s="225" t="s">
        <v>144</v>
      </c>
    </row>
    <row r="261" spans="2:65" s="1" customFormat="1" ht="22.5" customHeight="1">
      <c r="B261" s="41"/>
      <c r="C261" s="190" t="s">
        <v>424</v>
      </c>
      <c r="D261" s="190" t="s">
        <v>145</v>
      </c>
      <c r="E261" s="191" t="s">
        <v>425</v>
      </c>
      <c r="F261" s="192" t="s">
        <v>426</v>
      </c>
      <c r="G261" s="193" t="s">
        <v>170</v>
      </c>
      <c r="H261" s="194">
        <v>3.6920000000000002</v>
      </c>
      <c r="I261" s="195"/>
      <c r="J261" s="196">
        <f>ROUND(I261*H261,2)</f>
        <v>0</v>
      </c>
      <c r="K261" s="192" t="s">
        <v>156</v>
      </c>
      <c r="L261" s="61"/>
      <c r="M261" s="197" t="s">
        <v>21</v>
      </c>
      <c r="N261" s="198" t="s">
        <v>42</v>
      </c>
      <c r="O261" s="42"/>
      <c r="P261" s="199">
        <f>O261*H261</f>
        <v>0</v>
      </c>
      <c r="Q261" s="199">
        <v>0</v>
      </c>
      <c r="R261" s="199">
        <f>Q261*H261</f>
        <v>0</v>
      </c>
      <c r="S261" s="199">
        <v>0</v>
      </c>
      <c r="T261" s="200">
        <f>S261*H261</f>
        <v>0</v>
      </c>
      <c r="AR261" s="24" t="s">
        <v>86</v>
      </c>
      <c r="AT261" s="24" t="s">
        <v>145</v>
      </c>
      <c r="AU261" s="24" t="s">
        <v>80</v>
      </c>
      <c r="AY261" s="24" t="s">
        <v>144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24" t="s">
        <v>76</v>
      </c>
      <c r="BK261" s="201">
        <f>ROUND(I261*H261,2)</f>
        <v>0</v>
      </c>
      <c r="BL261" s="24" t="s">
        <v>86</v>
      </c>
      <c r="BM261" s="24" t="s">
        <v>427</v>
      </c>
    </row>
    <row r="262" spans="2:65" s="12" customFormat="1">
      <c r="B262" s="214"/>
      <c r="C262" s="215"/>
      <c r="D262" s="216" t="s">
        <v>151</v>
      </c>
      <c r="E262" s="217" t="s">
        <v>21</v>
      </c>
      <c r="F262" s="218" t="s">
        <v>428</v>
      </c>
      <c r="G262" s="215"/>
      <c r="H262" s="219">
        <v>3.6920000000000002</v>
      </c>
      <c r="I262" s="220"/>
      <c r="J262" s="215"/>
      <c r="K262" s="215"/>
      <c r="L262" s="221"/>
      <c r="M262" s="222"/>
      <c r="N262" s="223"/>
      <c r="O262" s="223"/>
      <c r="P262" s="223"/>
      <c r="Q262" s="223"/>
      <c r="R262" s="223"/>
      <c r="S262" s="223"/>
      <c r="T262" s="224"/>
      <c r="AT262" s="225" t="s">
        <v>151</v>
      </c>
      <c r="AU262" s="225" t="s">
        <v>80</v>
      </c>
      <c r="AV262" s="12" t="s">
        <v>80</v>
      </c>
      <c r="AW262" s="12" t="s">
        <v>35</v>
      </c>
      <c r="AX262" s="12" t="s">
        <v>76</v>
      </c>
      <c r="AY262" s="225" t="s">
        <v>144</v>
      </c>
    </row>
    <row r="263" spans="2:65" s="1" customFormat="1" ht="22.5" customHeight="1">
      <c r="B263" s="41"/>
      <c r="C263" s="190" t="s">
        <v>429</v>
      </c>
      <c r="D263" s="190" t="s">
        <v>145</v>
      </c>
      <c r="E263" s="191" t="s">
        <v>430</v>
      </c>
      <c r="F263" s="192" t="s">
        <v>431</v>
      </c>
      <c r="G263" s="193" t="s">
        <v>170</v>
      </c>
      <c r="H263" s="194">
        <v>2.9340000000000002</v>
      </c>
      <c r="I263" s="195"/>
      <c r="J263" s="196">
        <f>ROUND(I263*H263,2)</f>
        <v>0</v>
      </c>
      <c r="K263" s="192" t="s">
        <v>156</v>
      </c>
      <c r="L263" s="61"/>
      <c r="M263" s="197" t="s">
        <v>21</v>
      </c>
      <c r="N263" s="198" t="s">
        <v>42</v>
      </c>
      <c r="O263" s="42"/>
      <c r="P263" s="199">
        <f>O263*H263</f>
        <v>0</v>
      </c>
      <c r="Q263" s="199">
        <v>0</v>
      </c>
      <c r="R263" s="199">
        <f>Q263*H263</f>
        <v>0</v>
      </c>
      <c r="S263" s="199">
        <v>0</v>
      </c>
      <c r="T263" s="200">
        <f>S263*H263</f>
        <v>0</v>
      </c>
      <c r="AR263" s="24" t="s">
        <v>86</v>
      </c>
      <c r="AT263" s="24" t="s">
        <v>145</v>
      </c>
      <c r="AU263" s="24" t="s">
        <v>80</v>
      </c>
      <c r="AY263" s="24" t="s">
        <v>144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24" t="s">
        <v>76</v>
      </c>
      <c r="BK263" s="201">
        <f>ROUND(I263*H263,2)</f>
        <v>0</v>
      </c>
      <c r="BL263" s="24" t="s">
        <v>86</v>
      </c>
      <c r="BM263" s="24" t="s">
        <v>432</v>
      </c>
    </row>
    <row r="264" spans="2:65" s="12" customFormat="1">
      <c r="B264" s="214"/>
      <c r="C264" s="215"/>
      <c r="D264" s="216" t="s">
        <v>151</v>
      </c>
      <c r="E264" s="217" t="s">
        <v>21</v>
      </c>
      <c r="F264" s="218" t="s">
        <v>433</v>
      </c>
      <c r="G264" s="215"/>
      <c r="H264" s="219">
        <v>2.9340000000000002</v>
      </c>
      <c r="I264" s="220"/>
      <c r="J264" s="215"/>
      <c r="K264" s="215"/>
      <c r="L264" s="221"/>
      <c r="M264" s="222"/>
      <c r="N264" s="223"/>
      <c r="O264" s="223"/>
      <c r="P264" s="223"/>
      <c r="Q264" s="223"/>
      <c r="R264" s="223"/>
      <c r="S264" s="223"/>
      <c r="T264" s="224"/>
      <c r="AT264" s="225" t="s">
        <v>151</v>
      </c>
      <c r="AU264" s="225" t="s">
        <v>80</v>
      </c>
      <c r="AV264" s="12" t="s">
        <v>80</v>
      </c>
      <c r="AW264" s="12" t="s">
        <v>35</v>
      </c>
      <c r="AX264" s="12" t="s">
        <v>76</v>
      </c>
      <c r="AY264" s="225" t="s">
        <v>144</v>
      </c>
    </row>
    <row r="265" spans="2:65" s="1" customFormat="1" ht="31.5" customHeight="1">
      <c r="B265" s="41"/>
      <c r="C265" s="190" t="s">
        <v>434</v>
      </c>
      <c r="D265" s="190" t="s">
        <v>145</v>
      </c>
      <c r="E265" s="191" t="s">
        <v>435</v>
      </c>
      <c r="F265" s="192" t="s">
        <v>436</v>
      </c>
      <c r="G265" s="193" t="s">
        <v>170</v>
      </c>
      <c r="H265" s="194">
        <v>3.6920000000000002</v>
      </c>
      <c r="I265" s="195"/>
      <c r="J265" s="196">
        <f>ROUND(I265*H265,2)</f>
        <v>0</v>
      </c>
      <c r="K265" s="192" t="s">
        <v>156</v>
      </c>
      <c r="L265" s="61"/>
      <c r="M265" s="197" t="s">
        <v>21</v>
      </c>
      <c r="N265" s="198" t="s">
        <v>42</v>
      </c>
      <c r="O265" s="42"/>
      <c r="P265" s="199">
        <f>O265*H265</f>
        <v>0</v>
      </c>
      <c r="Q265" s="199">
        <v>0</v>
      </c>
      <c r="R265" s="199">
        <f>Q265*H265</f>
        <v>0</v>
      </c>
      <c r="S265" s="199">
        <v>0</v>
      </c>
      <c r="T265" s="200">
        <f>S265*H265</f>
        <v>0</v>
      </c>
      <c r="AR265" s="24" t="s">
        <v>86</v>
      </c>
      <c r="AT265" s="24" t="s">
        <v>145</v>
      </c>
      <c r="AU265" s="24" t="s">
        <v>80</v>
      </c>
      <c r="AY265" s="24" t="s">
        <v>144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24" t="s">
        <v>76</v>
      </c>
      <c r="BK265" s="201">
        <f>ROUND(I265*H265,2)</f>
        <v>0</v>
      </c>
      <c r="BL265" s="24" t="s">
        <v>86</v>
      </c>
      <c r="BM265" s="24" t="s">
        <v>437</v>
      </c>
    </row>
    <row r="266" spans="2:65" s="12" customFormat="1">
      <c r="B266" s="214"/>
      <c r="C266" s="215"/>
      <c r="D266" s="216" t="s">
        <v>151</v>
      </c>
      <c r="E266" s="217" t="s">
        <v>21</v>
      </c>
      <c r="F266" s="218" t="s">
        <v>428</v>
      </c>
      <c r="G266" s="215"/>
      <c r="H266" s="219">
        <v>3.6920000000000002</v>
      </c>
      <c r="I266" s="220"/>
      <c r="J266" s="215"/>
      <c r="K266" s="215"/>
      <c r="L266" s="221"/>
      <c r="M266" s="222"/>
      <c r="N266" s="223"/>
      <c r="O266" s="223"/>
      <c r="P266" s="223"/>
      <c r="Q266" s="223"/>
      <c r="R266" s="223"/>
      <c r="S266" s="223"/>
      <c r="T266" s="224"/>
      <c r="AT266" s="225" t="s">
        <v>151</v>
      </c>
      <c r="AU266" s="225" t="s">
        <v>80</v>
      </c>
      <c r="AV266" s="12" t="s">
        <v>80</v>
      </c>
      <c r="AW266" s="12" t="s">
        <v>35</v>
      </c>
      <c r="AX266" s="12" t="s">
        <v>76</v>
      </c>
      <c r="AY266" s="225" t="s">
        <v>144</v>
      </c>
    </row>
    <row r="267" spans="2:65" s="1" customFormat="1" ht="31.5" customHeight="1">
      <c r="B267" s="41"/>
      <c r="C267" s="190" t="s">
        <v>438</v>
      </c>
      <c r="D267" s="190" t="s">
        <v>145</v>
      </c>
      <c r="E267" s="191" t="s">
        <v>439</v>
      </c>
      <c r="F267" s="192" t="s">
        <v>440</v>
      </c>
      <c r="G267" s="193" t="s">
        <v>170</v>
      </c>
      <c r="H267" s="194">
        <v>2.9340000000000002</v>
      </c>
      <c r="I267" s="195"/>
      <c r="J267" s="196">
        <f>ROUND(I267*H267,2)</f>
        <v>0</v>
      </c>
      <c r="K267" s="192" t="s">
        <v>156</v>
      </c>
      <c r="L267" s="61"/>
      <c r="M267" s="197" t="s">
        <v>21</v>
      </c>
      <c r="N267" s="198" t="s">
        <v>42</v>
      </c>
      <c r="O267" s="42"/>
      <c r="P267" s="199">
        <f>O267*H267</f>
        <v>0</v>
      </c>
      <c r="Q267" s="199">
        <v>0</v>
      </c>
      <c r="R267" s="199">
        <f>Q267*H267</f>
        <v>0</v>
      </c>
      <c r="S267" s="199">
        <v>0</v>
      </c>
      <c r="T267" s="200">
        <f>S267*H267</f>
        <v>0</v>
      </c>
      <c r="AR267" s="24" t="s">
        <v>86</v>
      </c>
      <c r="AT267" s="24" t="s">
        <v>145</v>
      </c>
      <c r="AU267" s="24" t="s">
        <v>80</v>
      </c>
      <c r="AY267" s="24" t="s">
        <v>144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24" t="s">
        <v>76</v>
      </c>
      <c r="BK267" s="201">
        <f>ROUND(I267*H267,2)</f>
        <v>0</v>
      </c>
      <c r="BL267" s="24" t="s">
        <v>86</v>
      </c>
      <c r="BM267" s="24" t="s">
        <v>441</v>
      </c>
    </row>
    <row r="268" spans="2:65" s="12" customFormat="1">
      <c r="B268" s="214"/>
      <c r="C268" s="215"/>
      <c r="D268" s="216" t="s">
        <v>151</v>
      </c>
      <c r="E268" s="217" t="s">
        <v>21</v>
      </c>
      <c r="F268" s="218" t="s">
        <v>433</v>
      </c>
      <c r="G268" s="215"/>
      <c r="H268" s="219">
        <v>2.9340000000000002</v>
      </c>
      <c r="I268" s="220"/>
      <c r="J268" s="215"/>
      <c r="K268" s="215"/>
      <c r="L268" s="221"/>
      <c r="M268" s="222"/>
      <c r="N268" s="223"/>
      <c r="O268" s="223"/>
      <c r="P268" s="223"/>
      <c r="Q268" s="223"/>
      <c r="R268" s="223"/>
      <c r="S268" s="223"/>
      <c r="T268" s="224"/>
      <c r="AT268" s="225" t="s">
        <v>151</v>
      </c>
      <c r="AU268" s="225" t="s">
        <v>80</v>
      </c>
      <c r="AV268" s="12" t="s">
        <v>80</v>
      </c>
      <c r="AW268" s="12" t="s">
        <v>35</v>
      </c>
      <c r="AX268" s="12" t="s">
        <v>76</v>
      </c>
      <c r="AY268" s="225" t="s">
        <v>144</v>
      </c>
    </row>
    <row r="269" spans="2:65" s="1" customFormat="1" ht="22.5" customHeight="1">
      <c r="B269" s="41"/>
      <c r="C269" s="190" t="s">
        <v>442</v>
      </c>
      <c r="D269" s="190" t="s">
        <v>145</v>
      </c>
      <c r="E269" s="191" t="s">
        <v>443</v>
      </c>
      <c r="F269" s="192" t="s">
        <v>444</v>
      </c>
      <c r="G269" s="193" t="s">
        <v>148</v>
      </c>
      <c r="H269" s="194">
        <v>3.1240000000000001</v>
      </c>
      <c r="I269" s="195"/>
      <c r="J269" s="196">
        <f>ROUND(I269*H269,2)</f>
        <v>0</v>
      </c>
      <c r="K269" s="192" t="s">
        <v>156</v>
      </c>
      <c r="L269" s="61"/>
      <c r="M269" s="197" t="s">
        <v>21</v>
      </c>
      <c r="N269" s="198" t="s">
        <v>42</v>
      </c>
      <c r="O269" s="42"/>
      <c r="P269" s="199">
        <f>O269*H269</f>
        <v>0</v>
      </c>
      <c r="Q269" s="199">
        <v>1.3520000000000001E-2</v>
      </c>
      <c r="R269" s="199">
        <f>Q269*H269</f>
        <v>4.2236480000000007E-2</v>
      </c>
      <c r="S269" s="199">
        <v>0</v>
      </c>
      <c r="T269" s="200">
        <f>S269*H269</f>
        <v>0</v>
      </c>
      <c r="AR269" s="24" t="s">
        <v>86</v>
      </c>
      <c r="AT269" s="24" t="s">
        <v>145</v>
      </c>
      <c r="AU269" s="24" t="s">
        <v>80</v>
      </c>
      <c r="AY269" s="24" t="s">
        <v>144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24" t="s">
        <v>76</v>
      </c>
      <c r="BK269" s="201">
        <f>ROUND(I269*H269,2)</f>
        <v>0</v>
      </c>
      <c r="BL269" s="24" t="s">
        <v>86</v>
      </c>
      <c r="BM269" s="24" t="s">
        <v>445</v>
      </c>
    </row>
    <row r="270" spans="2:65" s="11" customFormat="1">
      <c r="B270" s="202"/>
      <c r="C270" s="203"/>
      <c r="D270" s="204" t="s">
        <v>151</v>
      </c>
      <c r="E270" s="205" t="s">
        <v>21</v>
      </c>
      <c r="F270" s="206" t="s">
        <v>280</v>
      </c>
      <c r="G270" s="203"/>
      <c r="H270" s="207" t="s">
        <v>21</v>
      </c>
      <c r="I270" s="208"/>
      <c r="J270" s="203"/>
      <c r="K270" s="203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151</v>
      </c>
      <c r="AU270" s="213" t="s">
        <v>80</v>
      </c>
      <c r="AV270" s="11" t="s">
        <v>76</v>
      </c>
      <c r="AW270" s="11" t="s">
        <v>35</v>
      </c>
      <c r="AX270" s="11" t="s">
        <v>71</v>
      </c>
      <c r="AY270" s="213" t="s">
        <v>144</v>
      </c>
    </row>
    <row r="271" spans="2:65" s="12" customFormat="1">
      <c r="B271" s="214"/>
      <c r="C271" s="215"/>
      <c r="D271" s="216" t="s">
        <v>151</v>
      </c>
      <c r="E271" s="217" t="s">
        <v>21</v>
      </c>
      <c r="F271" s="218" t="s">
        <v>446</v>
      </c>
      <c r="G271" s="215"/>
      <c r="H271" s="219">
        <v>3.1240000000000001</v>
      </c>
      <c r="I271" s="220"/>
      <c r="J271" s="215"/>
      <c r="K271" s="215"/>
      <c r="L271" s="221"/>
      <c r="M271" s="222"/>
      <c r="N271" s="223"/>
      <c r="O271" s="223"/>
      <c r="P271" s="223"/>
      <c r="Q271" s="223"/>
      <c r="R271" s="223"/>
      <c r="S271" s="223"/>
      <c r="T271" s="224"/>
      <c r="AT271" s="225" t="s">
        <v>151</v>
      </c>
      <c r="AU271" s="225" t="s">
        <v>80</v>
      </c>
      <c r="AV271" s="12" t="s">
        <v>80</v>
      </c>
      <c r="AW271" s="12" t="s">
        <v>35</v>
      </c>
      <c r="AX271" s="12" t="s">
        <v>76</v>
      </c>
      <c r="AY271" s="225" t="s">
        <v>144</v>
      </c>
    </row>
    <row r="272" spans="2:65" s="1" customFormat="1" ht="22.5" customHeight="1">
      <c r="B272" s="41"/>
      <c r="C272" s="190" t="s">
        <v>447</v>
      </c>
      <c r="D272" s="190" t="s">
        <v>145</v>
      </c>
      <c r="E272" s="191" t="s">
        <v>448</v>
      </c>
      <c r="F272" s="192" t="s">
        <v>449</v>
      </c>
      <c r="G272" s="193" t="s">
        <v>148</v>
      </c>
      <c r="H272" s="194">
        <v>3.1240000000000001</v>
      </c>
      <c r="I272" s="195"/>
      <c r="J272" s="196">
        <f>ROUND(I272*H272,2)</f>
        <v>0</v>
      </c>
      <c r="K272" s="192" t="s">
        <v>156</v>
      </c>
      <c r="L272" s="61"/>
      <c r="M272" s="197" t="s">
        <v>21</v>
      </c>
      <c r="N272" s="198" t="s">
        <v>42</v>
      </c>
      <c r="O272" s="42"/>
      <c r="P272" s="199">
        <f>O272*H272</f>
        <v>0</v>
      </c>
      <c r="Q272" s="199">
        <v>0</v>
      </c>
      <c r="R272" s="199">
        <f>Q272*H272</f>
        <v>0</v>
      </c>
      <c r="S272" s="199">
        <v>0</v>
      </c>
      <c r="T272" s="200">
        <f>S272*H272</f>
        <v>0</v>
      </c>
      <c r="AR272" s="24" t="s">
        <v>86</v>
      </c>
      <c r="AT272" s="24" t="s">
        <v>145</v>
      </c>
      <c r="AU272" s="24" t="s">
        <v>80</v>
      </c>
      <c r="AY272" s="24" t="s">
        <v>144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24" t="s">
        <v>76</v>
      </c>
      <c r="BK272" s="201">
        <f>ROUND(I272*H272,2)</f>
        <v>0</v>
      </c>
      <c r="BL272" s="24" t="s">
        <v>86</v>
      </c>
      <c r="BM272" s="24" t="s">
        <v>450</v>
      </c>
    </row>
    <row r="273" spans="2:65" s="12" customFormat="1">
      <c r="B273" s="214"/>
      <c r="C273" s="215"/>
      <c r="D273" s="216" t="s">
        <v>151</v>
      </c>
      <c r="E273" s="217" t="s">
        <v>21</v>
      </c>
      <c r="F273" s="218" t="s">
        <v>451</v>
      </c>
      <c r="G273" s="215"/>
      <c r="H273" s="219">
        <v>3.1240000000000001</v>
      </c>
      <c r="I273" s="220"/>
      <c r="J273" s="215"/>
      <c r="K273" s="215"/>
      <c r="L273" s="221"/>
      <c r="M273" s="222"/>
      <c r="N273" s="223"/>
      <c r="O273" s="223"/>
      <c r="P273" s="223"/>
      <c r="Q273" s="223"/>
      <c r="R273" s="223"/>
      <c r="S273" s="223"/>
      <c r="T273" s="224"/>
      <c r="AT273" s="225" t="s">
        <v>151</v>
      </c>
      <c r="AU273" s="225" t="s">
        <v>80</v>
      </c>
      <c r="AV273" s="12" t="s">
        <v>80</v>
      </c>
      <c r="AW273" s="12" t="s">
        <v>35</v>
      </c>
      <c r="AX273" s="12" t="s">
        <v>76</v>
      </c>
      <c r="AY273" s="225" t="s">
        <v>144</v>
      </c>
    </row>
    <row r="274" spans="2:65" s="1" customFormat="1" ht="22.5" customHeight="1">
      <c r="B274" s="41"/>
      <c r="C274" s="190" t="s">
        <v>452</v>
      </c>
      <c r="D274" s="190" t="s">
        <v>145</v>
      </c>
      <c r="E274" s="191" t="s">
        <v>453</v>
      </c>
      <c r="F274" s="192" t="s">
        <v>454</v>
      </c>
      <c r="G274" s="193" t="s">
        <v>206</v>
      </c>
      <c r="H274" s="194">
        <v>0.121</v>
      </c>
      <c r="I274" s="195"/>
      <c r="J274" s="196">
        <f>ROUND(I274*H274,2)</f>
        <v>0</v>
      </c>
      <c r="K274" s="192" t="s">
        <v>156</v>
      </c>
      <c r="L274" s="61"/>
      <c r="M274" s="197" t="s">
        <v>21</v>
      </c>
      <c r="N274" s="198" t="s">
        <v>42</v>
      </c>
      <c r="O274" s="42"/>
      <c r="P274" s="199">
        <f>O274*H274</f>
        <v>0</v>
      </c>
      <c r="Q274" s="199">
        <v>1.0530600000000001</v>
      </c>
      <c r="R274" s="199">
        <f>Q274*H274</f>
        <v>0.12742026000000001</v>
      </c>
      <c r="S274" s="199">
        <v>0</v>
      </c>
      <c r="T274" s="200">
        <f>S274*H274</f>
        <v>0</v>
      </c>
      <c r="AR274" s="24" t="s">
        <v>86</v>
      </c>
      <c r="AT274" s="24" t="s">
        <v>145</v>
      </c>
      <c r="AU274" s="24" t="s">
        <v>80</v>
      </c>
      <c r="AY274" s="24" t="s">
        <v>144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24" t="s">
        <v>76</v>
      </c>
      <c r="BK274" s="201">
        <f>ROUND(I274*H274,2)</f>
        <v>0</v>
      </c>
      <c r="BL274" s="24" t="s">
        <v>86</v>
      </c>
      <c r="BM274" s="24" t="s">
        <v>455</v>
      </c>
    </row>
    <row r="275" spans="2:65" s="12" customFormat="1">
      <c r="B275" s="214"/>
      <c r="C275" s="215"/>
      <c r="D275" s="204" t="s">
        <v>151</v>
      </c>
      <c r="E275" s="226" t="s">
        <v>21</v>
      </c>
      <c r="F275" s="227" t="s">
        <v>456</v>
      </c>
      <c r="G275" s="215"/>
      <c r="H275" s="228">
        <v>7.0999999999999994E-2</v>
      </c>
      <c r="I275" s="220"/>
      <c r="J275" s="215"/>
      <c r="K275" s="215"/>
      <c r="L275" s="221"/>
      <c r="M275" s="222"/>
      <c r="N275" s="223"/>
      <c r="O275" s="223"/>
      <c r="P275" s="223"/>
      <c r="Q275" s="223"/>
      <c r="R275" s="223"/>
      <c r="S275" s="223"/>
      <c r="T275" s="224"/>
      <c r="AT275" s="225" t="s">
        <v>151</v>
      </c>
      <c r="AU275" s="225" t="s">
        <v>80</v>
      </c>
      <c r="AV275" s="12" t="s">
        <v>80</v>
      </c>
      <c r="AW275" s="12" t="s">
        <v>35</v>
      </c>
      <c r="AX275" s="12" t="s">
        <v>71</v>
      </c>
      <c r="AY275" s="225" t="s">
        <v>144</v>
      </c>
    </row>
    <row r="276" spans="2:65" s="12" customFormat="1">
      <c r="B276" s="214"/>
      <c r="C276" s="215"/>
      <c r="D276" s="204" t="s">
        <v>151</v>
      </c>
      <c r="E276" s="226" t="s">
        <v>21</v>
      </c>
      <c r="F276" s="227" t="s">
        <v>457</v>
      </c>
      <c r="G276" s="215"/>
      <c r="H276" s="228">
        <v>0.05</v>
      </c>
      <c r="I276" s="220"/>
      <c r="J276" s="215"/>
      <c r="K276" s="215"/>
      <c r="L276" s="221"/>
      <c r="M276" s="222"/>
      <c r="N276" s="223"/>
      <c r="O276" s="223"/>
      <c r="P276" s="223"/>
      <c r="Q276" s="223"/>
      <c r="R276" s="223"/>
      <c r="S276" s="223"/>
      <c r="T276" s="224"/>
      <c r="AT276" s="225" t="s">
        <v>151</v>
      </c>
      <c r="AU276" s="225" t="s">
        <v>80</v>
      </c>
      <c r="AV276" s="12" t="s">
        <v>80</v>
      </c>
      <c r="AW276" s="12" t="s">
        <v>35</v>
      </c>
      <c r="AX276" s="12" t="s">
        <v>71</v>
      </c>
      <c r="AY276" s="225" t="s">
        <v>144</v>
      </c>
    </row>
    <row r="277" spans="2:65" s="13" customFormat="1">
      <c r="B277" s="231"/>
      <c r="C277" s="232"/>
      <c r="D277" s="216" t="s">
        <v>151</v>
      </c>
      <c r="E277" s="233" t="s">
        <v>21</v>
      </c>
      <c r="F277" s="234" t="s">
        <v>176</v>
      </c>
      <c r="G277" s="232"/>
      <c r="H277" s="235">
        <v>0.121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AT277" s="241" t="s">
        <v>151</v>
      </c>
      <c r="AU277" s="241" t="s">
        <v>80</v>
      </c>
      <c r="AV277" s="13" t="s">
        <v>86</v>
      </c>
      <c r="AW277" s="13" t="s">
        <v>35</v>
      </c>
      <c r="AX277" s="13" t="s">
        <v>76</v>
      </c>
      <c r="AY277" s="241" t="s">
        <v>144</v>
      </c>
    </row>
    <row r="278" spans="2:65" s="1" customFormat="1" ht="22.5" customHeight="1">
      <c r="B278" s="41"/>
      <c r="C278" s="190" t="s">
        <v>458</v>
      </c>
      <c r="D278" s="190" t="s">
        <v>145</v>
      </c>
      <c r="E278" s="191" t="s">
        <v>459</v>
      </c>
      <c r="F278" s="192" t="s">
        <v>460</v>
      </c>
      <c r="G278" s="193" t="s">
        <v>148</v>
      </c>
      <c r="H278" s="194">
        <v>30.77</v>
      </c>
      <c r="I278" s="195"/>
      <c r="J278" s="196">
        <f>ROUND(I278*H278,2)</f>
        <v>0</v>
      </c>
      <c r="K278" s="192" t="s">
        <v>156</v>
      </c>
      <c r="L278" s="61"/>
      <c r="M278" s="197" t="s">
        <v>21</v>
      </c>
      <c r="N278" s="198" t="s">
        <v>42</v>
      </c>
      <c r="O278" s="42"/>
      <c r="P278" s="199">
        <f>O278*H278</f>
        <v>0</v>
      </c>
      <c r="Q278" s="199">
        <v>7.4260000000000007E-2</v>
      </c>
      <c r="R278" s="199">
        <f>Q278*H278</f>
        <v>2.2849802000000001</v>
      </c>
      <c r="S278" s="199">
        <v>0</v>
      </c>
      <c r="T278" s="200">
        <f>S278*H278</f>
        <v>0</v>
      </c>
      <c r="AR278" s="24" t="s">
        <v>86</v>
      </c>
      <c r="AT278" s="24" t="s">
        <v>145</v>
      </c>
      <c r="AU278" s="24" t="s">
        <v>80</v>
      </c>
      <c r="AY278" s="24" t="s">
        <v>144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24" t="s">
        <v>76</v>
      </c>
      <c r="BK278" s="201">
        <f>ROUND(I278*H278,2)</f>
        <v>0</v>
      </c>
      <c r="BL278" s="24" t="s">
        <v>86</v>
      </c>
      <c r="BM278" s="24" t="s">
        <v>461</v>
      </c>
    </row>
    <row r="279" spans="2:65" s="11" customFormat="1">
      <c r="B279" s="202"/>
      <c r="C279" s="203"/>
      <c r="D279" s="204" t="s">
        <v>151</v>
      </c>
      <c r="E279" s="205" t="s">
        <v>21</v>
      </c>
      <c r="F279" s="206" t="s">
        <v>355</v>
      </c>
      <c r="G279" s="203"/>
      <c r="H279" s="207" t="s">
        <v>21</v>
      </c>
      <c r="I279" s="208"/>
      <c r="J279" s="203"/>
      <c r="K279" s="203"/>
      <c r="L279" s="209"/>
      <c r="M279" s="210"/>
      <c r="N279" s="211"/>
      <c r="O279" s="211"/>
      <c r="P279" s="211"/>
      <c r="Q279" s="211"/>
      <c r="R279" s="211"/>
      <c r="S279" s="211"/>
      <c r="T279" s="212"/>
      <c r="AT279" s="213" t="s">
        <v>151</v>
      </c>
      <c r="AU279" s="213" t="s">
        <v>80</v>
      </c>
      <c r="AV279" s="11" t="s">
        <v>76</v>
      </c>
      <c r="AW279" s="11" t="s">
        <v>35</v>
      </c>
      <c r="AX279" s="11" t="s">
        <v>71</v>
      </c>
      <c r="AY279" s="213" t="s">
        <v>144</v>
      </c>
    </row>
    <row r="280" spans="2:65" s="12" customFormat="1">
      <c r="B280" s="214"/>
      <c r="C280" s="215"/>
      <c r="D280" s="204" t="s">
        <v>151</v>
      </c>
      <c r="E280" s="226" t="s">
        <v>21</v>
      </c>
      <c r="F280" s="227" t="s">
        <v>462</v>
      </c>
      <c r="G280" s="215"/>
      <c r="H280" s="228">
        <v>2.65</v>
      </c>
      <c r="I280" s="220"/>
      <c r="J280" s="215"/>
      <c r="K280" s="215"/>
      <c r="L280" s="221"/>
      <c r="M280" s="222"/>
      <c r="N280" s="223"/>
      <c r="O280" s="223"/>
      <c r="P280" s="223"/>
      <c r="Q280" s="223"/>
      <c r="R280" s="223"/>
      <c r="S280" s="223"/>
      <c r="T280" s="224"/>
      <c r="AT280" s="225" t="s">
        <v>151</v>
      </c>
      <c r="AU280" s="225" t="s">
        <v>80</v>
      </c>
      <c r="AV280" s="12" t="s">
        <v>80</v>
      </c>
      <c r="AW280" s="12" t="s">
        <v>35</v>
      </c>
      <c r="AX280" s="12" t="s">
        <v>71</v>
      </c>
      <c r="AY280" s="225" t="s">
        <v>144</v>
      </c>
    </row>
    <row r="281" spans="2:65" s="12" customFormat="1">
      <c r="B281" s="214"/>
      <c r="C281" s="215"/>
      <c r="D281" s="204" t="s">
        <v>151</v>
      </c>
      <c r="E281" s="226" t="s">
        <v>21</v>
      </c>
      <c r="F281" s="227" t="s">
        <v>463</v>
      </c>
      <c r="G281" s="215"/>
      <c r="H281" s="228">
        <v>4.0999999999999996</v>
      </c>
      <c r="I281" s="220"/>
      <c r="J281" s="215"/>
      <c r="K281" s="215"/>
      <c r="L281" s="221"/>
      <c r="M281" s="222"/>
      <c r="N281" s="223"/>
      <c r="O281" s="223"/>
      <c r="P281" s="223"/>
      <c r="Q281" s="223"/>
      <c r="R281" s="223"/>
      <c r="S281" s="223"/>
      <c r="T281" s="224"/>
      <c r="AT281" s="225" t="s">
        <v>151</v>
      </c>
      <c r="AU281" s="225" t="s">
        <v>80</v>
      </c>
      <c r="AV281" s="12" t="s">
        <v>80</v>
      </c>
      <c r="AW281" s="12" t="s">
        <v>35</v>
      </c>
      <c r="AX281" s="12" t="s">
        <v>71</v>
      </c>
      <c r="AY281" s="225" t="s">
        <v>144</v>
      </c>
    </row>
    <row r="282" spans="2:65" s="12" customFormat="1">
      <c r="B282" s="214"/>
      <c r="C282" s="215"/>
      <c r="D282" s="204" t="s">
        <v>151</v>
      </c>
      <c r="E282" s="226" t="s">
        <v>21</v>
      </c>
      <c r="F282" s="227" t="s">
        <v>464</v>
      </c>
      <c r="G282" s="215"/>
      <c r="H282" s="228">
        <v>24.02</v>
      </c>
      <c r="I282" s="220"/>
      <c r="J282" s="215"/>
      <c r="K282" s="215"/>
      <c r="L282" s="221"/>
      <c r="M282" s="222"/>
      <c r="N282" s="223"/>
      <c r="O282" s="223"/>
      <c r="P282" s="223"/>
      <c r="Q282" s="223"/>
      <c r="R282" s="223"/>
      <c r="S282" s="223"/>
      <c r="T282" s="224"/>
      <c r="AT282" s="225" t="s">
        <v>151</v>
      </c>
      <c r="AU282" s="225" t="s">
        <v>80</v>
      </c>
      <c r="AV282" s="12" t="s">
        <v>80</v>
      </c>
      <c r="AW282" s="12" t="s">
        <v>35</v>
      </c>
      <c r="AX282" s="12" t="s">
        <v>71</v>
      </c>
      <c r="AY282" s="225" t="s">
        <v>144</v>
      </c>
    </row>
    <row r="283" spans="2:65" s="13" customFormat="1">
      <c r="B283" s="231"/>
      <c r="C283" s="232"/>
      <c r="D283" s="216" t="s">
        <v>151</v>
      </c>
      <c r="E283" s="233" t="s">
        <v>21</v>
      </c>
      <c r="F283" s="234" t="s">
        <v>176</v>
      </c>
      <c r="G283" s="232"/>
      <c r="H283" s="235">
        <v>30.77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AT283" s="241" t="s">
        <v>151</v>
      </c>
      <c r="AU283" s="241" t="s">
        <v>80</v>
      </c>
      <c r="AV283" s="13" t="s">
        <v>86</v>
      </c>
      <c r="AW283" s="13" t="s">
        <v>35</v>
      </c>
      <c r="AX283" s="13" t="s">
        <v>76</v>
      </c>
      <c r="AY283" s="241" t="s">
        <v>144</v>
      </c>
    </row>
    <row r="284" spans="2:65" s="1" customFormat="1" ht="22.5" customHeight="1">
      <c r="B284" s="41"/>
      <c r="C284" s="190" t="s">
        <v>465</v>
      </c>
      <c r="D284" s="190" t="s">
        <v>145</v>
      </c>
      <c r="E284" s="191" t="s">
        <v>466</v>
      </c>
      <c r="F284" s="192" t="s">
        <v>467</v>
      </c>
      <c r="G284" s="193" t="s">
        <v>271</v>
      </c>
      <c r="H284" s="194">
        <v>1</v>
      </c>
      <c r="I284" s="195"/>
      <c r="J284" s="196">
        <f>ROUND(I284*H284,2)</f>
        <v>0</v>
      </c>
      <c r="K284" s="192" t="s">
        <v>156</v>
      </c>
      <c r="L284" s="61"/>
      <c r="M284" s="197" t="s">
        <v>21</v>
      </c>
      <c r="N284" s="198" t="s">
        <v>42</v>
      </c>
      <c r="O284" s="42"/>
      <c r="P284" s="199">
        <f>O284*H284</f>
        <v>0</v>
      </c>
      <c r="Q284" s="199">
        <v>7.0199999999999999E-2</v>
      </c>
      <c r="R284" s="199">
        <f>Q284*H284</f>
        <v>7.0199999999999999E-2</v>
      </c>
      <c r="S284" s="199">
        <v>0</v>
      </c>
      <c r="T284" s="200">
        <f>S284*H284</f>
        <v>0</v>
      </c>
      <c r="AR284" s="24" t="s">
        <v>86</v>
      </c>
      <c r="AT284" s="24" t="s">
        <v>145</v>
      </c>
      <c r="AU284" s="24" t="s">
        <v>80</v>
      </c>
      <c r="AY284" s="24" t="s">
        <v>144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24" t="s">
        <v>76</v>
      </c>
      <c r="BK284" s="201">
        <f>ROUND(I284*H284,2)</f>
        <v>0</v>
      </c>
      <c r="BL284" s="24" t="s">
        <v>86</v>
      </c>
      <c r="BM284" s="24" t="s">
        <v>468</v>
      </c>
    </row>
    <row r="285" spans="2:65" s="11" customFormat="1">
      <c r="B285" s="202"/>
      <c r="C285" s="203"/>
      <c r="D285" s="204" t="s">
        <v>151</v>
      </c>
      <c r="E285" s="205" t="s">
        <v>21</v>
      </c>
      <c r="F285" s="206" t="s">
        <v>215</v>
      </c>
      <c r="G285" s="203"/>
      <c r="H285" s="207" t="s">
        <v>21</v>
      </c>
      <c r="I285" s="208"/>
      <c r="J285" s="203"/>
      <c r="K285" s="203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151</v>
      </c>
      <c r="AU285" s="213" t="s">
        <v>80</v>
      </c>
      <c r="AV285" s="11" t="s">
        <v>76</v>
      </c>
      <c r="AW285" s="11" t="s">
        <v>35</v>
      </c>
      <c r="AX285" s="11" t="s">
        <v>71</v>
      </c>
      <c r="AY285" s="213" t="s">
        <v>144</v>
      </c>
    </row>
    <row r="286" spans="2:65" s="12" customFormat="1">
      <c r="B286" s="214"/>
      <c r="C286" s="215"/>
      <c r="D286" s="216" t="s">
        <v>151</v>
      </c>
      <c r="E286" s="217" t="s">
        <v>21</v>
      </c>
      <c r="F286" s="218" t="s">
        <v>76</v>
      </c>
      <c r="G286" s="215"/>
      <c r="H286" s="219">
        <v>1</v>
      </c>
      <c r="I286" s="220"/>
      <c r="J286" s="215"/>
      <c r="K286" s="215"/>
      <c r="L286" s="221"/>
      <c r="M286" s="222"/>
      <c r="N286" s="223"/>
      <c r="O286" s="223"/>
      <c r="P286" s="223"/>
      <c r="Q286" s="223"/>
      <c r="R286" s="223"/>
      <c r="S286" s="223"/>
      <c r="T286" s="224"/>
      <c r="AT286" s="225" t="s">
        <v>151</v>
      </c>
      <c r="AU286" s="225" t="s">
        <v>80</v>
      </c>
      <c r="AV286" s="12" t="s">
        <v>80</v>
      </c>
      <c r="AW286" s="12" t="s">
        <v>35</v>
      </c>
      <c r="AX286" s="12" t="s">
        <v>76</v>
      </c>
      <c r="AY286" s="225" t="s">
        <v>144</v>
      </c>
    </row>
    <row r="287" spans="2:65" s="1" customFormat="1" ht="22.5" customHeight="1">
      <c r="B287" s="41"/>
      <c r="C287" s="190" t="s">
        <v>469</v>
      </c>
      <c r="D287" s="190" t="s">
        <v>145</v>
      </c>
      <c r="E287" s="191" t="s">
        <v>470</v>
      </c>
      <c r="F287" s="192" t="s">
        <v>471</v>
      </c>
      <c r="G287" s="193" t="s">
        <v>271</v>
      </c>
      <c r="H287" s="194">
        <v>2</v>
      </c>
      <c r="I287" s="195"/>
      <c r="J287" s="196">
        <f>ROUND(I287*H287,2)</f>
        <v>0</v>
      </c>
      <c r="K287" s="192" t="s">
        <v>156</v>
      </c>
      <c r="L287" s="61"/>
      <c r="M287" s="197" t="s">
        <v>21</v>
      </c>
      <c r="N287" s="198" t="s">
        <v>42</v>
      </c>
      <c r="O287" s="42"/>
      <c r="P287" s="199">
        <f>O287*H287</f>
        <v>0</v>
      </c>
      <c r="Q287" s="199">
        <v>1.6979999999999999E-2</v>
      </c>
      <c r="R287" s="199">
        <f>Q287*H287</f>
        <v>3.3959999999999997E-2</v>
      </c>
      <c r="S287" s="199">
        <v>0</v>
      </c>
      <c r="T287" s="200">
        <f>S287*H287</f>
        <v>0</v>
      </c>
      <c r="AR287" s="24" t="s">
        <v>86</v>
      </c>
      <c r="AT287" s="24" t="s">
        <v>145</v>
      </c>
      <c r="AU287" s="24" t="s">
        <v>80</v>
      </c>
      <c r="AY287" s="24" t="s">
        <v>144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24" t="s">
        <v>76</v>
      </c>
      <c r="BK287" s="201">
        <f>ROUND(I287*H287,2)</f>
        <v>0</v>
      </c>
      <c r="BL287" s="24" t="s">
        <v>86</v>
      </c>
      <c r="BM287" s="24" t="s">
        <v>472</v>
      </c>
    </row>
    <row r="288" spans="2:65" s="11" customFormat="1">
      <c r="B288" s="202"/>
      <c r="C288" s="203"/>
      <c r="D288" s="204" t="s">
        <v>151</v>
      </c>
      <c r="E288" s="205" t="s">
        <v>21</v>
      </c>
      <c r="F288" s="206" t="s">
        <v>473</v>
      </c>
      <c r="G288" s="203"/>
      <c r="H288" s="207" t="s">
        <v>21</v>
      </c>
      <c r="I288" s="208"/>
      <c r="J288" s="203"/>
      <c r="K288" s="203"/>
      <c r="L288" s="209"/>
      <c r="M288" s="210"/>
      <c r="N288" s="211"/>
      <c r="O288" s="211"/>
      <c r="P288" s="211"/>
      <c r="Q288" s="211"/>
      <c r="R288" s="211"/>
      <c r="S288" s="211"/>
      <c r="T288" s="212"/>
      <c r="AT288" s="213" t="s">
        <v>151</v>
      </c>
      <c r="AU288" s="213" t="s">
        <v>80</v>
      </c>
      <c r="AV288" s="11" t="s">
        <v>76</v>
      </c>
      <c r="AW288" s="11" t="s">
        <v>35</v>
      </c>
      <c r="AX288" s="11" t="s">
        <v>71</v>
      </c>
      <c r="AY288" s="213" t="s">
        <v>144</v>
      </c>
    </row>
    <row r="289" spans="2:65" s="12" customFormat="1">
      <c r="B289" s="214"/>
      <c r="C289" s="215"/>
      <c r="D289" s="216" t="s">
        <v>151</v>
      </c>
      <c r="E289" s="217" t="s">
        <v>21</v>
      </c>
      <c r="F289" s="218" t="s">
        <v>474</v>
      </c>
      <c r="G289" s="215"/>
      <c r="H289" s="219">
        <v>2</v>
      </c>
      <c r="I289" s="220"/>
      <c r="J289" s="215"/>
      <c r="K289" s="215"/>
      <c r="L289" s="221"/>
      <c r="M289" s="222"/>
      <c r="N289" s="223"/>
      <c r="O289" s="223"/>
      <c r="P289" s="223"/>
      <c r="Q289" s="223"/>
      <c r="R289" s="223"/>
      <c r="S289" s="223"/>
      <c r="T289" s="224"/>
      <c r="AT289" s="225" t="s">
        <v>151</v>
      </c>
      <c r="AU289" s="225" t="s">
        <v>80</v>
      </c>
      <c r="AV289" s="12" t="s">
        <v>80</v>
      </c>
      <c r="AW289" s="12" t="s">
        <v>35</v>
      </c>
      <c r="AX289" s="12" t="s">
        <v>76</v>
      </c>
      <c r="AY289" s="225" t="s">
        <v>144</v>
      </c>
    </row>
    <row r="290" spans="2:65" s="1" customFormat="1" ht="22.5" customHeight="1">
      <c r="B290" s="41"/>
      <c r="C290" s="245" t="s">
        <v>475</v>
      </c>
      <c r="D290" s="245" t="s">
        <v>268</v>
      </c>
      <c r="E290" s="246" t="s">
        <v>476</v>
      </c>
      <c r="F290" s="247" t="s">
        <v>477</v>
      </c>
      <c r="G290" s="248" t="s">
        <v>271</v>
      </c>
      <c r="H290" s="249">
        <v>2</v>
      </c>
      <c r="I290" s="250"/>
      <c r="J290" s="251">
        <f>ROUND(I290*H290,2)</f>
        <v>0</v>
      </c>
      <c r="K290" s="247" t="s">
        <v>156</v>
      </c>
      <c r="L290" s="252"/>
      <c r="M290" s="253" t="s">
        <v>21</v>
      </c>
      <c r="N290" s="254" t="s">
        <v>42</v>
      </c>
      <c r="O290" s="42"/>
      <c r="P290" s="199">
        <f>O290*H290</f>
        <v>0</v>
      </c>
      <c r="Q290" s="199">
        <v>1.32E-2</v>
      </c>
      <c r="R290" s="199">
        <f>Q290*H290</f>
        <v>2.64E-2</v>
      </c>
      <c r="S290" s="199">
        <v>0</v>
      </c>
      <c r="T290" s="200">
        <f>S290*H290</f>
        <v>0</v>
      </c>
      <c r="AR290" s="24" t="s">
        <v>188</v>
      </c>
      <c r="AT290" s="24" t="s">
        <v>268</v>
      </c>
      <c r="AU290" s="24" t="s">
        <v>80</v>
      </c>
      <c r="AY290" s="24" t="s">
        <v>144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24" t="s">
        <v>76</v>
      </c>
      <c r="BK290" s="201">
        <f>ROUND(I290*H290,2)</f>
        <v>0</v>
      </c>
      <c r="BL290" s="24" t="s">
        <v>86</v>
      </c>
      <c r="BM290" s="24" t="s">
        <v>478</v>
      </c>
    </row>
    <row r="291" spans="2:65" s="11" customFormat="1">
      <c r="B291" s="202"/>
      <c r="C291" s="203"/>
      <c r="D291" s="204" t="s">
        <v>151</v>
      </c>
      <c r="E291" s="205" t="s">
        <v>21</v>
      </c>
      <c r="F291" s="206" t="s">
        <v>473</v>
      </c>
      <c r="G291" s="203"/>
      <c r="H291" s="207" t="s">
        <v>21</v>
      </c>
      <c r="I291" s="208"/>
      <c r="J291" s="203"/>
      <c r="K291" s="203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151</v>
      </c>
      <c r="AU291" s="213" t="s">
        <v>80</v>
      </c>
      <c r="AV291" s="11" t="s">
        <v>76</v>
      </c>
      <c r="AW291" s="11" t="s">
        <v>35</v>
      </c>
      <c r="AX291" s="11" t="s">
        <v>71</v>
      </c>
      <c r="AY291" s="213" t="s">
        <v>144</v>
      </c>
    </row>
    <row r="292" spans="2:65" s="12" customFormat="1">
      <c r="B292" s="214"/>
      <c r="C292" s="215"/>
      <c r="D292" s="204" t="s">
        <v>151</v>
      </c>
      <c r="E292" s="226" t="s">
        <v>21</v>
      </c>
      <c r="F292" s="227" t="s">
        <v>474</v>
      </c>
      <c r="G292" s="215"/>
      <c r="H292" s="228">
        <v>2</v>
      </c>
      <c r="I292" s="220"/>
      <c r="J292" s="215"/>
      <c r="K292" s="215"/>
      <c r="L292" s="221"/>
      <c r="M292" s="222"/>
      <c r="N292" s="223"/>
      <c r="O292" s="223"/>
      <c r="P292" s="223"/>
      <c r="Q292" s="223"/>
      <c r="R292" s="223"/>
      <c r="S292" s="223"/>
      <c r="T292" s="224"/>
      <c r="AT292" s="225" t="s">
        <v>151</v>
      </c>
      <c r="AU292" s="225" t="s">
        <v>80</v>
      </c>
      <c r="AV292" s="12" t="s">
        <v>80</v>
      </c>
      <c r="AW292" s="12" t="s">
        <v>35</v>
      </c>
      <c r="AX292" s="12" t="s">
        <v>76</v>
      </c>
      <c r="AY292" s="225" t="s">
        <v>144</v>
      </c>
    </row>
    <row r="293" spans="2:65" s="10" customFormat="1" ht="29.85" customHeight="1">
      <c r="B293" s="176"/>
      <c r="C293" s="177"/>
      <c r="D293" s="178" t="s">
        <v>70</v>
      </c>
      <c r="E293" s="229" t="s">
        <v>193</v>
      </c>
      <c r="F293" s="229" t="s">
        <v>479</v>
      </c>
      <c r="G293" s="177"/>
      <c r="H293" s="177"/>
      <c r="I293" s="180"/>
      <c r="J293" s="230">
        <f>BK293</f>
        <v>0</v>
      </c>
      <c r="K293" s="177"/>
      <c r="L293" s="182"/>
      <c r="M293" s="183"/>
      <c r="N293" s="184"/>
      <c r="O293" s="184"/>
      <c r="P293" s="185">
        <f>SUM(P294:P377)</f>
        <v>0</v>
      </c>
      <c r="Q293" s="184"/>
      <c r="R293" s="185">
        <f>SUM(R294:R377)</f>
        <v>0.14794378</v>
      </c>
      <c r="S293" s="184"/>
      <c r="T293" s="186">
        <f>SUM(T294:T377)</f>
        <v>11.292095</v>
      </c>
      <c r="AR293" s="187" t="s">
        <v>76</v>
      </c>
      <c r="AT293" s="188" t="s">
        <v>70</v>
      </c>
      <c r="AU293" s="188" t="s">
        <v>76</v>
      </c>
      <c r="AY293" s="187" t="s">
        <v>144</v>
      </c>
      <c r="BK293" s="189">
        <f>SUM(BK294:BK377)</f>
        <v>0</v>
      </c>
    </row>
    <row r="294" spans="2:65" s="1" customFormat="1" ht="22.5" customHeight="1">
      <c r="B294" s="41"/>
      <c r="C294" s="190" t="s">
        <v>480</v>
      </c>
      <c r="D294" s="190" t="s">
        <v>145</v>
      </c>
      <c r="E294" s="191" t="s">
        <v>481</v>
      </c>
      <c r="F294" s="192" t="s">
        <v>482</v>
      </c>
      <c r="G294" s="193" t="s">
        <v>148</v>
      </c>
      <c r="H294" s="194">
        <v>82.49</v>
      </c>
      <c r="I294" s="195"/>
      <c r="J294" s="196">
        <f>ROUND(I294*H294,2)</f>
        <v>0</v>
      </c>
      <c r="K294" s="192" t="s">
        <v>156</v>
      </c>
      <c r="L294" s="61"/>
      <c r="M294" s="197" t="s">
        <v>21</v>
      </c>
      <c r="N294" s="198" t="s">
        <v>42</v>
      </c>
      <c r="O294" s="42"/>
      <c r="P294" s="199">
        <f>O294*H294</f>
        <v>0</v>
      </c>
      <c r="Q294" s="199">
        <v>4.6999999999999999E-4</v>
      </c>
      <c r="R294" s="199">
        <f>Q294*H294</f>
        <v>3.8770299999999994E-2</v>
      </c>
      <c r="S294" s="199">
        <v>0</v>
      </c>
      <c r="T294" s="200">
        <f>S294*H294</f>
        <v>0</v>
      </c>
      <c r="AR294" s="24" t="s">
        <v>86</v>
      </c>
      <c r="AT294" s="24" t="s">
        <v>145</v>
      </c>
      <c r="AU294" s="24" t="s">
        <v>80</v>
      </c>
      <c r="AY294" s="24" t="s">
        <v>144</v>
      </c>
      <c r="BE294" s="201">
        <f>IF(N294="základní",J294,0)</f>
        <v>0</v>
      </c>
      <c r="BF294" s="201">
        <f>IF(N294="snížená",J294,0)</f>
        <v>0</v>
      </c>
      <c r="BG294" s="201">
        <f>IF(N294="zákl. přenesená",J294,0)</f>
        <v>0</v>
      </c>
      <c r="BH294" s="201">
        <f>IF(N294="sníž. přenesená",J294,0)</f>
        <v>0</v>
      </c>
      <c r="BI294" s="201">
        <f>IF(N294="nulová",J294,0)</f>
        <v>0</v>
      </c>
      <c r="BJ294" s="24" t="s">
        <v>76</v>
      </c>
      <c r="BK294" s="201">
        <f>ROUND(I294*H294,2)</f>
        <v>0</v>
      </c>
      <c r="BL294" s="24" t="s">
        <v>86</v>
      </c>
      <c r="BM294" s="24" t="s">
        <v>483</v>
      </c>
    </row>
    <row r="295" spans="2:65" s="12" customFormat="1">
      <c r="B295" s="214"/>
      <c r="C295" s="215"/>
      <c r="D295" s="216" t="s">
        <v>151</v>
      </c>
      <c r="E295" s="217" t="s">
        <v>21</v>
      </c>
      <c r="F295" s="218" t="s">
        <v>484</v>
      </c>
      <c r="G295" s="215"/>
      <c r="H295" s="219">
        <v>82.49</v>
      </c>
      <c r="I295" s="220"/>
      <c r="J295" s="215"/>
      <c r="K295" s="215"/>
      <c r="L295" s="221"/>
      <c r="M295" s="222"/>
      <c r="N295" s="223"/>
      <c r="O295" s="223"/>
      <c r="P295" s="223"/>
      <c r="Q295" s="223"/>
      <c r="R295" s="223"/>
      <c r="S295" s="223"/>
      <c r="T295" s="224"/>
      <c r="AT295" s="225" t="s">
        <v>151</v>
      </c>
      <c r="AU295" s="225" t="s">
        <v>80</v>
      </c>
      <c r="AV295" s="12" t="s">
        <v>80</v>
      </c>
      <c r="AW295" s="12" t="s">
        <v>35</v>
      </c>
      <c r="AX295" s="12" t="s">
        <v>76</v>
      </c>
      <c r="AY295" s="225" t="s">
        <v>144</v>
      </c>
    </row>
    <row r="296" spans="2:65" s="1" customFormat="1" ht="31.5" customHeight="1">
      <c r="B296" s="41"/>
      <c r="C296" s="190" t="s">
        <v>485</v>
      </c>
      <c r="D296" s="190" t="s">
        <v>145</v>
      </c>
      <c r="E296" s="191" t="s">
        <v>486</v>
      </c>
      <c r="F296" s="192" t="s">
        <v>487</v>
      </c>
      <c r="G296" s="193" t="s">
        <v>148</v>
      </c>
      <c r="H296" s="194">
        <v>57.597000000000001</v>
      </c>
      <c r="I296" s="195"/>
      <c r="J296" s="196">
        <f>ROUND(I296*H296,2)</f>
        <v>0</v>
      </c>
      <c r="K296" s="192" t="s">
        <v>156</v>
      </c>
      <c r="L296" s="61"/>
      <c r="M296" s="197" t="s">
        <v>21</v>
      </c>
      <c r="N296" s="198" t="s">
        <v>42</v>
      </c>
      <c r="O296" s="42"/>
      <c r="P296" s="199">
        <f>O296*H296</f>
        <v>0</v>
      </c>
      <c r="Q296" s="199">
        <v>0</v>
      </c>
      <c r="R296" s="199">
        <f>Q296*H296</f>
        <v>0</v>
      </c>
      <c r="S296" s="199">
        <v>0</v>
      </c>
      <c r="T296" s="200">
        <f>S296*H296</f>
        <v>0</v>
      </c>
      <c r="AR296" s="24" t="s">
        <v>86</v>
      </c>
      <c r="AT296" s="24" t="s">
        <v>145</v>
      </c>
      <c r="AU296" s="24" t="s">
        <v>80</v>
      </c>
      <c r="AY296" s="24" t="s">
        <v>144</v>
      </c>
      <c r="BE296" s="201">
        <f>IF(N296="základní",J296,0)</f>
        <v>0</v>
      </c>
      <c r="BF296" s="201">
        <f>IF(N296="snížená",J296,0)</f>
        <v>0</v>
      </c>
      <c r="BG296" s="201">
        <f>IF(N296="zákl. přenesená",J296,0)</f>
        <v>0</v>
      </c>
      <c r="BH296" s="201">
        <f>IF(N296="sníž. přenesená",J296,0)</f>
        <v>0</v>
      </c>
      <c r="BI296" s="201">
        <f>IF(N296="nulová",J296,0)</f>
        <v>0</v>
      </c>
      <c r="BJ296" s="24" t="s">
        <v>76</v>
      </c>
      <c r="BK296" s="201">
        <f>ROUND(I296*H296,2)</f>
        <v>0</v>
      </c>
      <c r="BL296" s="24" t="s">
        <v>86</v>
      </c>
      <c r="BM296" s="24" t="s">
        <v>488</v>
      </c>
    </row>
    <row r="297" spans="2:65" s="11" customFormat="1">
      <c r="B297" s="202"/>
      <c r="C297" s="203"/>
      <c r="D297" s="204" t="s">
        <v>151</v>
      </c>
      <c r="E297" s="205" t="s">
        <v>21</v>
      </c>
      <c r="F297" s="206" t="s">
        <v>355</v>
      </c>
      <c r="G297" s="203"/>
      <c r="H297" s="207" t="s">
        <v>21</v>
      </c>
      <c r="I297" s="208"/>
      <c r="J297" s="203"/>
      <c r="K297" s="203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151</v>
      </c>
      <c r="AU297" s="213" t="s">
        <v>80</v>
      </c>
      <c r="AV297" s="11" t="s">
        <v>76</v>
      </c>
      <c r="AW297" s="11" t="s">
        <v>35</v>
      </c>
      <c r="AX297" s="11" t="s">
        <v>71</v>
      </c>
      <c r="AY297" s="213" t="s">
        <v>144</v>
      </c>
    </row>
    <row r="298" spans="2:65" s="12" customFormat="1">
      <c r="B298" s="214"/>
      <c r="C298" s="215"/>
      <c r="D298" s="216" t="s">
        <v>151</v>
      </c>
      <c r="E298" s="217" t="s">
        <v>21</v>
      </c>
      <c r="F298" s="218" t="s">
        <v>489</v>
      </c>
      <c r="G298" s="215"/>
      <c r="H298" s="219">
        <v>57.597000000000001</v>
      </c>
      <c r="I298" s="220"/>
      <c r="J298" s="215"/>
      <c r="K298" s="215"/>
      <c r="L298" s="221"/>
      <c r="M298" s="222"/>
      <c r="N298" s="223"/>
      <c r="O298" s="223"/>
      <c r="P298" s="223"/>
      <c r="Q298" s="223"/>
      <c r="R298" s="223"/>
      <c r="S298" s="223"/>
      <c r="T298" s="224"/>
      <c r="AT298" s="225" t="s">
        <v>151</v>
      </c>
      <c r="AU298" s="225" t="s">
        <v>80</v>
      </c>
      <c r="AV298" s="12" t="s">
        <v>80</v>
      </c>
      <c r="AW298" s="12" t="s">
        <v>35</v>
      </c>
      <c r="AX298" s="12" t="s">
        <v>76</v>
      </c>
      <c r="AY298" s="225" t="s">
        <v>144</v>
      </c>
    </row>
    <row r="299" spans="2:65" s="1" customFormat="1" ht="31.5" customHeight="1">
      <c r="B299" s="41"/>
      <c r="C299" s="190" t="s">
        <v>490</v>
      </c>
      <c r="D299" s="190" t="s">
        <v>145</v>
      </c>
      <c r="E299" s="191" t="s">
        <v>491</v>
      </c>
      <c r="F299" s="192" t="s">
        <v>492</v>
      </c>
      <c r="G299" s="193" t="s">
        <v>148</v>
      </c>
      <c r="H299" s="194">
        <v>1727.91</v>
      </c>
      <c r="I299" s="195"/>
      <c r="J299" s="196">
        <f>ROUND(I299*H299,2)</f>
        <v>0</v>
      </c>
      <c r="K299" s="192" t="s">
        <v>156</v>
      </c>
      <c r="L299" s="61"/>
      <c r="M299" s="197" t="s">
        <v>21</v>
      </c>
      <c r="N299" s="198" t="s">
        <v>42</v>
      </c>
      <c r="O299" s="42"/>
      <c r="P299" s="199">
        <f>O299*H299</f>
        <v>0</v>
      </c>
      <c r="Q299" s="199">
        <v>0</v>
      </c>
      <c r="R299" s="199">
        <f>Q299*H299</f>
        <v>0</v>
      </c>
      <c r="S299" s="199">
        <v>0</v>
      </c>
      <c r="T299" s="200">
        <f>S299*H299</f>
        <v>0</v>
      </c>
      <c r="AR299" s="24" t="s">
        <v>86</v>
      </c>
      <c r="AT299" s="24" t="s">
        <v>145</v>
      </c>
      <c r="AU299" s="24" t="s">
        <v>80</v>
      </c>
      <c r="AY299" s="24" t="s">
        <v>144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24" t="s">
        <v>76</v>
      </c>
      <c r="BK299" s="201">
        <f>ROUND(I299*H299,2)</f>
        <v>0</v>
      </c>
      <c r="BL299" s="24" t="s">
        <v>86</v>
      </c>
      <c r="BM299" s="24" t="s">
        <v>493</v>
      </c>
    </row>
    <row r="300" spans="2:65" s="12" customFormat="1">
      <c r="B300" s="214"/>
      <c r="C300" s="215"/>
      <c r="D300" s="216" t="s">
        <v>151</v>
      </c>
      <c r="E300" s="217" t="s">
        <v>21</v>
      </c>
      <c r="F300" s="218" t="s">
        <v>494</v>
      </c>
      <c r="G300" s="215"/>
      <c r="H300" s="219">
        <v>1727.91</v>
      </c>
      <c r="I300" s="220"/>
      <c r="J300" s="215"/>
      <c r="K300" s="215"/>
      <c r="L300" s="221"/>
      <c r="M300" s="222"/>
      <c r="N300" s="223"/>
      <c r="O300" s="223"/>
      <c r="P300" s="223"/>
      <c r="Q300" s="223"/>
      <c r="R300" s="223"/>
      <c r="S300" s="223"/>
      <c r="T300" s="224"/>
      <c r="AT300" s="225" t="s">
        <v>151</v>
      </c>
      <c r="AU300" s="225" t="s">
        <v>80</v>
      </c>
      <c r="AV300" s="12" t="s">
        <v>80</v>
      </c>
      <c r="AW300" s="12" t="s">
        <v>35</v>
      </c>
      <c r="AX300" s="12" t="s">
        <v>76</v>
      </c>
      <c r="AY300" s="225" t="s">
        <v>144</v>
      </c>
    </row>
    <row r="301" spans="2:65" s="1" customFormat="1" ht="31.5" customHeight="1">
      <c r="B301" s="41"/>
      <c r="C301" s="190" t="s">
        <v>495</v>
      </c>
      <c r="D301" s="190" t="s">
        <v>145</v>
      </c>
      <c r="E301" s="191" t="s">
        <v>496</v>
      </c>
      <c r="F301" s="192" t="s">
        <v>497</v>
      </c>
      <c r="G301" s="193" t="s">
        <v>148</v>
      </c>
      <c r="H301" s="194">
        <v>57.597000000000001</v>
      </c>
      <c r="I301" s="195"/>
      <c r="J301" s="196">
        <f>ROUND(I301*H301,2)</f>
        <v>0</v>
      </c>
      <c r="K301" s="192" t="s">
        <v>156</v>
      </c>
      <c r="L301" s="61"/>
      <c r="M301" s="197" t="s">
        <v>21</v>
      </c>
      <c r="N301" s="198" t="s">
        <v>42</v>
      </c>
      <c r="O301" s="42"/>
      <c r="P301" s="199">
        <f>O301*H301</f>
        <v>0</v>
      </c>
      <c r="Q301" s="199">
        <v>0</v>
      </c>
      <c r="R301" s="199">
        <f>Q301*H301</f>
        <v>0</v>
      </c>
      <c r="S301" s="199">
        <v>0</v>
      </c>
      <c r="T301" s="200">
        <f>S301*H301</f>
        <v>0</v>
      </c>
      <c r="AR301" s="24" t="s">
        <v>86</v>
      </c>
      <c r="AT301" s="24" t="s">
        <v>145</v>
      </c>
      <c r="AU301" s="24" t="s">
        <v>80</v>
      </c>
      <c r="AY301" s="24" t="s">
        <v>144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24" t="s">
        <v>76</v>
      </c>
      <c r="BK301" s="201">
        <f>ROUND(I301*H301,2)</f>
        <v>0</v>
      </c>
      <c r="BL301" s="24" t="s">
        <v>86</v>
      </c>
      <c r="BM301" s="24" t="s">
        <v>498</v>
      </c>
    </row>
    <row r="302" spans="2:65" s="12" customFormat="1">
      <c r="B302" s="214"/>
      <c r="C302" s="215"/>
      <c r="D302" s="216" t="s">
        <v>151</v>
      </c>
      <c r="E302" s="217" t="s">
        <v>21</v>
      </c>
      <c r="F302" s="218" t="s">
        <v>499</v>
      </c>
      <c r="G302" s="215"/>
      <c r="H302" s="219">
        <v>57.597000000000001</v>
      </c>
      <c r="I302" s="220"/>
      <c r="J302" s="215"/>
      <c r="K302" s="215"/>
      <c r="L302" s="221"/>
      <c r="M302" s="222"/>
      <c r="N302" s="223"/>
      <c r="O302" s="223"/>
      <c r="P302" s="223"/>
      <c r="Q302" s="223"/>
      <c r="R302" s="223"/>
      <c r="S302" s="223"/>
      <c r="T302" s="224"/>
      <c r="AT302" s="225" t="s">
        <v>151</v>
      </c>
      <c r="AU302" s="225" t="s">
        <v>80</v>
      </c>
      <c r="AV302" s="12" t="s">
        <v>80</v>
      </c>
      <c r="AW302" s="12" t="s">
        <v>35</v>
      </c>
      <c r="AX302" s="12" t="s">
        <v>76</v>
      </c>
      <c r="AY302" s="225" t="s">
        <v>144</v>
      </c>
    </row>
    <row r="303" spans="2:65" s="1" customFormat="1" ht="31.5" customHeight="1">
      <c r="B303" s="41"/>
      <c r="C303" s="190" t="s">
        <v>500</v>
      </c>
      <c r="D303" s="190" t="s">
        <v>145</v>
      </c>
      <c r="E303" s="191" t="s">
        <v>501</v>
      </c>
      <c r="F303" s="192" t="s">
        <v>502</v>
      </c>
      <c r="G303" s="193" t="s">
        <v>170</v>
      </c>
      <c r="H303" s="194">
        <v>92.43</v>
      </c>
      <c r="I303" s="195"/>
      <c r="J303" s="196">
        <f>ROUND(I303*H303,2)</f>
        <v>0</v>
      </c>
      <c r="K303" s="192" t="s">
        <v>156</v>
      </c>
      <c r="L303" s="61"/>
      <c r="M303" s="197" t="s">
        <v>21</v>
      </c>
      <c r="N303" s="198" t="s">
        <v>42</v>
      </c>
      <c r="O303" s="42"/>
      <c r="P303" s="199">
        <f>O303*H303</f>
        <v>0</v>
      </c>
      <c r="Q303" s="199">
        <v>0</v>
      </c>
      <c r="R303" s="199">
        <f>Q303*H303</f>
        <v>0</v>
      </c>
      <c r="S303" s="199">
        <v>0</v>
      </c>
      <c r="T303" s="200">
        <f>S303*H303</f>
        <v>0</v>
      </c>
      <c r="AR303" s="24" t="s">
        <v>86</v>
      </c>
      <c r="AT303" s="24" t="s">
        <v>145</v>
      </c>
      <c r="AU303" s="24" t="s">
        <v>80</v>
      </c>
      <c r="AY303" s="24" t="s">
        <v>144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24" t="s">
        <v>76</v>
      </c>
      <c r="BK303" s="201">
        <f>ROUND(I303*H303,2)</f>
        <v>0</v>
      </c>
      <c r="BL303" s="24" t="s">
        <v>86</v>
      </c>
      <c r="BM303" s="24" t="s">
        <v>503</v>
      </c>
    </row>
    <row r="304" spans="2:65" s="12" customFormat="1">
      <c r="B304" s="214"/>
      <c r="C304" s="215"/>
      <c r="D304" s="216" t="s">
        <v>151</v>
      </c>
      <c r="E304" s="217" t="s">
        <v>21</v>
      </c>
      <c r="F304" s="218" t="s">
        <v>504</v>
      </c>
      <c r="G304" s="215"/>
      <c r="H304" s="219">
        <v>92.43</v>
      </c>
      <c r="I304" s="220"/>
      <c r="J304" s="215"/>
      <c r="K304" s="215"/>
      <c r="L304" s="221"/>
      <c r="M304" s="222"/>
      <c r="N304" s="223"/>
      <c r="O304" s="223"/>
      <c r="P304" s="223"/>
      <c r="Q304" s="223"/>
      <c r="R304" s="223"/>
      <c r="S304" s="223"/>
      <c r="T304" s="224"/>
      <c r="AT304" s="225" t="s">
        <v>151</v>
      </c>
      <c r="AU304" s="225" t="s">
        <v>80</v>
      </c>
      <c r="AV304" s="12" t="s">
        <v>80</v>
      </c>
      <c r="AW304" s="12" t="s">
        <v>35</v>
      </c>
      <c r="AX304" s="12" t="s">
        <v>76</v>
      </c>
      <c r="AY304" s="225" t="s">
        <v>144</v>
      </c>
    </row>
    <row r="305" spans="2:65" s="1" customFormat="1" ht="31.5" customHeight="1">
      <c r="B305" s="41"/>
      <c r="C305" s="190" t="s">
        <v>505</v>
      </c>
      <c r="D305" s="190" t="s">
        <v>145</v>
      </c>
      <c r="E305" s="191" t="s">
        <v>506</v>
      </c>
      <c r="F305" s="192" t="s">
        <v>507</v>
      </c>
      <c r="G305" s="193" t="s">
        <v>170</v>
      </c>
      <c r="H305" s="194">
        <v>2772.9</v>
      </c>
      <c r="I305" s="195"/>
      <c r="J305" s="196">
        <f>ROUND(I305*H305,2)</f>
        <v>0</v>
      </c>
      <c r="K305" s="192" t="s">
        <v>156</v>
      </c>
      <c r="L305" s="61"/>
      <c r="M305" s="197" t="s">
        <v>21</v>
      </c>
      <c r="N305" s="198" t="s">
        <v>42</v>
      </c>
      <c r="O305" s="42"/>
      <c r="P305" s="199">
        <f>O305*H305</f>
        <v>0</v>
      </c>
      <c r="Q305" s="199">
        <v>0</v>
      </c>
      <c r="R305" s="199">
        <f>Q305*H305</f>
        <v>0</v>
      </c>
      <c r="S305" s="199">
        <v>0</v>
      </c>
      <c r="T305" s="200">
        <f>S305*H305</f>
        <v>0</v>
      </c>
      <c r="AR305" s="24" t="s">
        <v>86</v>
      </c>
      <c r="AT305" s="24" t="s">
        <v>145</v>
      </c>
      <c r="AU305" s="24" t="s">
        <v>80</v>
      </c>
      <c r="AY305" s="24" t="s">
        <v>144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24" t="s">
        <v>76</v>
      </c>
      <c r="BK305" s="201">
        <f>ROUND(I305*H305,2)</f>
        <v>0</v>
      </c>
      <c r="BL305" s="24" t="s">
        <v>86</v>
      </c>
      <c r="BM305" s="24" t="s">
        <v>508</v>
      </c>
    </row>
    <row r="306" spans="2:65" s="12" customFormat="1">
      <c r="B306" s="214"/>
      <c r="C306" s="215"/>
      <c r="D306" s="216" t="s">
        <v>151</v>
      </c>
      <c r="E306" s="217" t="s">
        <v>21</v>
      </c>
      <c r="F306" s="218" t="s">
        <v>509</v>
      </c>
      <c r="G306" s="215"/>
      <c r="H306" s="219">
        <v>2772.9</v>
      </c>
      <c r="I306" s="220"/>
      <c r="J306" s="215"/>
      <c r="K306" s="215"/>
      <c r="L306" s="221"/>
      <c r="M306" s="222"/>
      <c r="N306" s="223"/>
      <c r="O306" s="223"/>
      <c r="P306" s="223"/>
      <c r="Q306" s="223"/>
      <c r="R306" s="223"/>
      <c r="S306" s="223"/>
      <c r="T306" s="224"/>
      <c r="AT306" s="225" t="s">
        <v>151</v>
      </c>
      <c r="AU306" s="225" t="s">
        <v>80</v>
      </c>
      <c r="AV306" s="12" t="s">
        <v>80</v>
      </c>
      <c r="AW306" s="12" t="s">
        <v>35</v>
      </c>
      <c r="AX306" s="12" t="s">
        <v>76</v>
      </c>
      <c r="AY306" s="225" t="s">
        <v>144</v>
      </c>
    </row>
    <row r="307" spans="2:65" s="1" customFormat="1" ht="31.5" customHeight="1">
      <c r="B307" s="41"/>
      <c r="C307" s="190" t="s">
        <v>510</v>
      </c>
      <c r="D307" s="190" t="s">
        <v>145</v>
      </c>
      <c r="E307" s="191" t="s">
        <v>511</v>
      </c>
      <c r="F307" s="192" t="s">
        <v>512</v>
      </c>
      <c r="G307" s="193" t="s">
        <v>170</v>
      </c>
      <c r="H307" s="194">
        <v>92.43</v>
      </c>
      <c r="I307" s="195"/>
      <c r="J307" s="196">
        <f>ROUND(I307*H307,2)</f>
        <v>0</v>
      </c>
      <c r="K307" s="192" t="s">
        <v>156</v>
      </c>
      <c r="L307" s="61"/>
      <c r="M307" s="197" t="s">
        <v>21</v>
      </c>
      <c r="N307" s="198" t="s">
        <v>42</v>
      </c>
      <c r="O307" s="42"/>
      <c r="P307" s="199">
        <f>O307*H307</f>
        <v>0</v>
      </c>
      <c r="Q307" s="199">
        <v>0</v>
      </c>
      <c r="R307" s="199">
        <f>Q307*H307</f>
        <v>0</v>
      </c>
      <c r="S307" s="199">
        <v>0</v>
      </c>
      <c r="T307" s="200">
        <f>S307*H307</f>
        <v>0</v>
      </c>
      <c r="AR307" s="24" t="s">
        <v>86</v>
      </c>
      <c r="AT307" s="24" t="s">
        <v>145</v>
      </c>
      <c r="AU307" s="24" t="s">
        <v>80</v>
      </c>
      <c r="AY307" s="24" t="s">
        <v>144</v>
      </c>
      <c r="BE307" s="201">
        <f>IF(N307="základní",J307,0)</f>
        <v>0</v>
      </c>
      <c r="BF307" s="201">
        <f>IF(N307="snížená",J307,0)</f>
        <v>0</v>
      </c>
      <c r="BG307" s="201">
        <f>IF(N307="zákl. přenesená",J307,0)</f>
        <v>0</v>
      </c>
      <c r="BH307" s="201">
        <f>IF(N307="sníž. přenesená",J307,0)</f>
        <v>0</v>
      </c>
      <c r="BI307" s="201">
        <f>IF(N307="nulová",J307,0)</f>
        <v>0</v>
      </c>
      <c r="BJ307" s="24" t="s">
        <v>76</v>
      </c>
      <c r="BK307" s="201">
        <f>ROUND(I307*H307,2)</f>
        <v>0</v>
      </c>
      <c r="BL307" s="24" t="s">
        <v>86</v>
      </c>
      <c r="BM307" s="24" t="s">
        <v>513</v>
      </c>
    </row>
    <row r="308" spans="2:65" s="12" customFormat="1">
      <c r="B308" s="214"/>
      <c r="C308" s="215"/>
      <c r="D308" s="216" t="s">
        <v>151</v>
      </c>
      <c r="E308" s="217" t="s">
        <v>21</v>
      </c>
      <c r="F308" s="218" t="s">
        <v>514</v>
      </c>
      <c r="G308" s="215"/>
      <c r="H308" s="219">
        <v>92.43</v>
      </c>
      <c r="I308" s="220"/>
      <c r="J308" s="215"/>
      <c r="K308" s="215"/>
      <c r="L308" s="221"/>
      <c r="M308" s="222"/>
      <c r="N308" s="223"/>
      <c r="O308" s="223"/>
      <c r="P308" s="223"/>
      <c r="Q308" s="223"/>
      <c r="R308" s="223"/>
      <c r="S308" s="223"/>
      <c r="T308" s="224"/>
      <c r="AT308" s="225" t="s">
        <v>151</v>
      </c>
      <c r="AU308" s="225" t="s">
        <v>80</v>
      </c>
      <c r="AV308" s="12" t="s">
        <v>80</v>
      </c>
      <c r="AW308" s="12" t="s">
        <v>35</v>
      </c>
      <c r="AX308" s="12" t="s">
        <v>76</v>
      </c>
      <c r="AY308" s="225" t="s">
        <v>144</v>
      </c>
    </row>
    <row r="309" spans="2:65" s="1" customFormat="1" ht="22.5" customHeight="1">
      <c r="B309" s="41"/>
      <c r="C309" s="190" t="s">
        <v>515</v>
      </c>
      <c r="D309" s="190" t="s">
        <v>145</v>
      </c>
      <c r="E309" s="191" t="s">
        <v>516</v>
      </c>
      <c r="F309" s="192" t="s">
        <v>517</v>
      </c>
      <c r="G309" s="193" t="s">
        <v>148</v>
      </c>
      <c r="H309" s="194">
        <v>57.597000000000001</v>
      </c>
      <c r="I309" s="195"/>
      <c r="J309" s="196">
        <f>ROUND(I309*H309,2)</f>
        <v>0</v>
      </c>
      <c r="K309" s="192" t="s">
        <v>156</v>
      </c>
      <c r="L309" s="61"/>
      <c r="M309" s="197" t="s">
        <v>21</v>
      </c>
      <c r="N309" s="198" t="s">
        <v>42</v>
      </c>
      <c r="O309" s="42"/>
      <c r="P309" s="199">
        <f>O309*H309</f>
        <v>0</v>
      </c>
      <c r="Q309" s="199">
        <v>0</v>
      </c>
      <c r="R309" s="199">
        <f>Q309*H309</f>
        <v>0</v>
      </c>
      <c r="S309" s="199">
        <v>0</v>
      </c>
      <c r="T309" s="200">
        <f>S309*H309</f>
        <v>0</v>
      </c>
      <c r="AR309" s="24" t="s">
        <v>86</v>
      </c>
      <c r="AT309" s="24" t="s">
        <v>145</v>
      </c>
      <c r="AU309" s="24" t="s">
        <v>80</v>
      </c>
      <c r="AY309" s="24" t="s">
        <v>144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24" t="s">
        <v>76</v>
      </c>
      <c r="BK309" s="201">
        <f>ROUND(I309*H309,2)</f>
        <v>0</v>
      </c>
      <c r="BL309" s="24" t="s">
        <v>86</v>
      </c>
      <c r="BM309" s="24" t="s">
        <v>518</v>
      </c>
    </row>
    <row r="310" spans="2:65" s="1" customFormat="1" ht="22.5" customHeight="1">
      <c r="B310" s="41"/>
      <c r="C310" s="190" t="s">
        <v>519</v>
      </c>
      <c r="D310" s="190" t="s">
        <v>145</v>
      </c>
      <c r="E310" s="191" t="s">
        <v>520</v>
      </c>
      <c r="F310" s="192" t="s">
        <v>521</v>
      </c>
      <c r="G310" s="193" t="s">
        <v>148</v>
      </c>
      <c r="H310" s="194">
        <v>1727.91</v>
      </c>
      <c r="I310" s="195"/>
      <c r="J310" s="196">
        <f>ROUND(I310*H310,2)</f>
        <v>0</v>
      </c>
      <c r="K310" s="192" t="s">
        <v>156</v>
      </c>
      <c r="L310" s="61"/>
      <c r="M310" s="197" t="s">
        <v>21</v>
      </c>
      <c r="N310" s="198" t="s">
        <v>42</v>
      </c>
      <c r="O310" s="42"/>
      <c r="P310" s="199">
        <f>O310*H310</f>
        <v>0</v>
      </c>
      <c r="Q310" s="199">
        <v>0</v>
      </c>
      <c r="R310" s="199">
        <f>Q310*H310</f>
        <v>0</v>
      </c>
      <c r="S310" s="199">
        <v>0</v>
      </c>
      <c r="T310" s="200">
        <f>S310*H310</f>
        <v>0</v>
      </c>
      <c r="AR310" s="24" t="s">
        <v>86</v>
      </c>
      <c r="AT310" s="24" t="s">
        <v>145</v>
      </c>
      <c r="AU310" s="24" t="s">
        <v>80</v>
      </c>
      <c r="AY310" s="24" t="s">
        <v>144</v>
      </c>
      <c r="BE310" s="201">
        <f>IF(N310="základní",J310,0)</f>
        <v>0</v>
      </c>
      <c r="BF310" s="201">
        <f>IF(N310="snížená",J310,0)</f>
        <v>0</v>
      </c>
      <c r="BG310" s="201">
        <f>IF(N310="zákl. přenesená",J310,0)</f>
        <v>0</v>
      </c>
      <c r="BH310" s="201">
        <f>IF(N310="sníž. přenesená",J310,0)</f>
        <v>0</v>
      </c>
      <c r="BI310" s="201">
        <f>IF(N310="nulová",J310,0)</f>
        <v>0</v>
      </c>
      <c r="BJ310" s="24" t="s">
        <v>76</v>
      </c>
      <c r="BK310" s="201">
        <f>ROUND(I310*H310,2)</f>
        <v>0</v>
      </c>
      <c r="BL310" s="24" t="s">
        <v>86</v>
      </c>
      <c r="BM310" s="24" t="s">
        <v>522</v>
      </c>
    </row>
    <row r="311" spans="2:65" s="12" customFormat="1">
      <c r="B311" s="214"/>
      <c r="C311" s="215"/>
      <c r="D311" s="216" t="s">
        <v>151</v>
      </c>
      <c r="E311" s="217" t="s">
        <v>21</v>
      </c>
      <c r="F311" s="218" t="s">
        <v>494</v>
      </c>
      <c r="G311" s="215"/>
      <c r="H311" s="219">
        <v>1727.91</v>
      </c>
      <c r="I311" s="220"/>
      <c r="J311" s="215"/>
      <c r="K311" s="215"/>
      <c r="L311" s="221"/>
      <c r="M311" s="222"/>
      <c r="N311" s="223"/>
      <c r="O311" s="223"/>
      <c r="P311" s="223"/>
      <c r="Q311" s="223"/>
      <c r="R311" s="223"/>
      <c r="S311" s="223"/>
      <c r="T311" s="224"/>
      <c r="AT311" s="225" t="s">
        <v>151</v>
      </c>
      <c r="AU311" s="225" t="s">
        <v>80</v>
      </c>
      <c r="AV311" s="12" t="s">
        <v>80</v>
      </c>
      <c r="AW311" s="12" t="s">
        <v>35</v>
      </c>
      <c r="AX311" s="12" t="s">
        <v>76</v>
      </c>
      <c r="AY311" s="225" t="s">
        <v>144</v>
      </c>
    </row>
    <row r="312" spans="2:65" s="1" customFormat="1" ht="22.5" customHeight="1">
      <c r="B312" s="41"/>
      <c r="C312" s="190" t="s">
        <v>523</v>
      </c>
      <c r="D312" s="190" t="s">
        <v>145</v>
      </c>
      <c r="E312" s="191" t="s">
        <v>524</v>
      </c>
      <c r="F312" s="192" t="s">
        <v>525</v>
      </c>
      <c r="G312" s="193" t="s">
        <v>148</v>
      </c>
      <c r="H312" s="194">
        <v>57.597000000000001</v>
      </c>
      <c r="I312" s="195"/>
      <c r="J312" s="196">
        <f>ROUND(I312*H312,2)</f>
        <v>0</v>
      </c>
      <c r="K312" s="192" t="s">
        <v>156</v>
      </c>
      <c r="L312" s="61"/>
      <c r="M312" s="197" t="s">
        <v>21</v>
      </c>
      <c r="N312" s="198" t="s">
        <v>42</v>
      </c>
      <c r="O312" s="42"/>
      <c r="P312" s="199">
        <f>O312*H312</f>
        <v>0</v>
      </c>
      <c r="Q312" s="199">
        <v>0</v>
      </c>
      <c r="R312" s="199">
        <f>Q312*H312</f>
        <v>0</v>
      </c>
      <c r="S312" s="199">
        <v>0</v>
      </c>
      <c r="T312" s="200">
        <f>S312*H312</f>
        <v>0</v>
      </c>
      <c r="AR312" s="24" t="s">
        <v>86</v>
      </c>
      <c r="AT312" s="24" t="s">
        <v>145</v>
      </c>
      <c r="AU312" s="24" t="s">
        <v>80</v>
      </c>
      <c r="AY312" s="24" t="s">
        <v>144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24" t="s">
        <v>76</v>
      </c>
      <c r="BK312" s="201">
        <f>ROUND(I312*H312,2)</f>
        <v>0</v>
      </c>
      <c r="BL312" s="24" t="s">
        <v>86</v>
      </c>
      <c r="BM312" s="24" t="s">
        <v>526</v>
      </c>
    </row>
    <row r="313" spans="2:65" s="12" customFormat="1">
      <c r="B313" s="214"/>
      <c r="C313" s="215"/>
      <c r="D313" s="216" t="s">
        <v>151</v>
      </c>
      <c r="E313" s="217" t="s">
        <v>21</v>
      </c>
      <c r="F313" s="218" t="s">
        <v>499</v>
      </c>
      <c r="G313" s="215"/>
      <c r="H313" s="219">
        <v>57.597000000000001</v>
      </c>
      <c r="I313" s="220"/>
      <c r="J313" s="215"/>
      <c r="K313" s="215"/>
      <c r="L313" s="221"/>
      <c r="M313" s="222"/>
      <c r="N313" s="223"/>
      <c r="O313" s="223"/>
      <c r="P313" s="223"/>
      <c r="Q313" s="223"/>
      <c r="R313" s="223"/>
      <c r="S313" s="223"/>
      <c r="T313" s="224"/>
      <c r="AT313" s="225" t="s">
        <v>151</v>
      </c>
      <c r="AU313" s="225" t="s">
        <v>80</v>
      </c>
      <c r="AV313" s="12" t="s">
        <v>80</v>
      </c>
      <c r="AW313" s="12" t="s">
        <v>35</v>
      </c>
      <c r="AX313" s="12" t="s">
        <v>76</v>
      </c>
      <c r="AY313" s="225" t="s">
        <v>144</v>
      </c>
    </row>
    <row r="314" spans="2:65" s="1" customFormat="1" ht="22.5" customHeight="1">
      <c r="B314" s="41"/>
      <c r="C314" s="190" t="s">
        <v>527</v>
      </c>
      <c r="D314" s="190" t="s">
        <v>145</v>
      </c>
      <c r="E314" s="191" t="s">
        <v>524</v>
      </c>
      <c r="F314" s="192" t="s">
        <v>525</v>
      </c>
      <c r="G314" s="193" t="s">
        <v>148</v>
      </c>
      <c r="H314" s="194">
        <v>57.597000000000001</v>
      </c>
      <c r="I314" s="195"/>
      <c r="J314" s="196">
        <f>ROUND(I314*H314,2)</f>
        <v>0</v>
      </c>
      <c r="K314" s="192" t="s">
        <v>156</v>
      </c>
      <c r="L314" s="61"/>
      <c r="M314" s="197" t="s">
        <v>21</v>
      </c>
      <c r="N314" s="198" t="s">
        <v>42</v>
      </c>
      <c r="O314" s="42"/>
      <c r="P314" s="199">
        <f>O314*H314</f>
        <v>0</v>
      </c>
      <c r="Q314" s="199">
        <v>0</v>
      </c>
      <c r="R314" s="199">
        <f>Q314*H314</f>
        <v>0</v>
      </c>
      <c r="S314" s="199">
        <v>0</v>
      </c>
      <c r="T314" s="200">
        <f>S314*H314</f>
        <v>0</v>
      </c>
      <c r="AR314" s="24" t="s">
        <v>86</v>
      </c>
      <c r="AT314" s="24" t="s">
        <v>145</v>
      </c>
      <c r="AU314" s="24" t="s">
        <v>80</v>
      </c>
      <c r="AY314" s="24" t="s">
        <v>144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24" t="s">
        <v>76</v>
      </c>
      <c r="BK314" s="201">
        <f>ROUND(I314*H314,2)</f>
        <v>0</v>
      </c>
      <c r="BL314" s="24" t="s">
        <v>86</v>
      </c>
      <c r="BM314" s="24" t="s">
        <v>528</v>
      </c>
    </row>
    <row r="315" spans="2:65" s="1" customFormat="1" ht="22.5" customHeight="1">
      <c r="B315" s="41"/>
      <c r="C315" s="190" t="s">
        <v>529</v>
      </c>
      <c r="D315" s="190" t="s">
        <v>145</v>
      </c>
      <c r="E315" s="191" t="s">
        <v>530</v>
      </c>
      <c r="F315" s="192" t="s">
        <v>531</v>
      </c>
      <c r="G315" s="193" t="s">
        <v>148</v>
      </c>
      <c r="H315" s="194">
        <v>92.43</v>
      </c>
      <c r="I315" s="195"/>
      <c r="J315" s="196">
        <f>ROUND(I315*H315,2)</f>
        <v>0</v>
      </c>
      <c r="K315" s="192" t="s">
        <v>156</v>
      </c>
      <c r="L315" s="61"/>
      <c r="M315" s="197" t="s">
        <v>21</v>
      </c>
      <c r="N315" s="198" t="s">
        <v>42</v>
      </c>
      <c r="O315" s="42"/>
      <c r="P315" s="199">
        <f>O315*H315</f>
        <v>0</v>
      </c>
      <c r="Q315" s="199">
        <v>4.0000000000000003E-5</v>
      </c>
      <c r="R315" s="199">
        <f>Q315*H315</f>
        <v>3.6972000000000007E-3</v>
      </c>
      <c r="S315" s="199">
        <v>0</v>
      </c>
      <c r="T315" s="200">
        <f>S315*H315</f>
        <v>0</v>
      </c>
      <c r="AR315" s="24" t="s">
        <v>86</v>
      </c>
      <c r="AT315" s="24" t="s">
        <v>145</v>
      </c>
      <c r="AU315" s="24" t="s">
        <v>80</v>
      </c>
      <c r="AY315" s="24" t="s">
        <v>144</v>
      </c>
      <c r="BE315" s="201">
        <f>IF(N315="základní",J315,0)</f>
        <v>0</v>
      </c>
      <c r="BF315" s="201">
        <f>IF(N315="snížená",J315,0)</f>
        <v>0</v>
      </c>
      <c r="BG315" s="201">
        <f>IF(N315="zákl. přenesená",J315,0)</f>
        <v>0</v>
      </c>
      <c r="BH315" s="201">
        <f>IF(N315="sníž. přenesená",J315,0)</f>
        <v>0</v>
      </c>
      <c r="BI315" s="201">
        <f>IF(N315="nulová",J315,0)</f>
        <v>0</v>
      </c>
      <c r="BJ315" s="24" t="s">
        <v>76</v>
      </c>
      <c r="BK315" s="201">
        <f>ROUND(I315*H315,2)</f>
        <v>0</v>
      </c>
      <c r="BL315" s="24" t="s">
        <v>86</v>
      </c>
      <c r="BM315" s="24" t="s">
        <v>532</v>
      </c>
    </row>
    <row r="316" spans="2:65" s="11" customFormat="1">
      <c r="B316" s="202"/>
      <c r="C316" s="203"/>
      <c r="D316" s="204" t="s">
        <v>151</v>
      </c>
      <c r="E316" s="205" t="s">
        <v>21</v>
      </c>
      <c r="F316" s="206" t="s">
        <v>215</v>
      </c>
      <c r="G316" s="203"/>
      <c r="H316" s="207" t="s">
        <v>21</v>
      </c>
      <c r="I316" s="208"/>
      <c r="J316" s="203"/>
      <c r="K316" s="203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151</v>
      </c>
      <c r="AU316" s="213" t="s">
        <v>80</v>
      </c>
      <c r="AV316" s="11" t="s">
        <v>76</v>
      </c>
      <c r="AW316" s="11" t="s">
        <v>35</v>
      </c>
      <c r="AX316" s="11" t="s">
        <v>71</v>
      </c>
      <c r="AY316" s="213" t="s">
        <v>144</v>
      </c>
    </row>
    <row r="317" spans="2:65" s="12" customFormat="1">
      <c r="B317" s="214"/>
      <c r="C317" s="215"/>
      <c r="D317" s="204" t="s">
        <v>151</v>
      </c>
      <c r="E317" s="226" t="s">
        <v>21</v>
      </c>
      <c r="F317" s="227" t="s">
        <v>533</v>
      </c>
      <c r="G317" s="215"/>
      <c r="H317" s="228">
        <v>32.47</v>
      </c>
      <c r="I317" s="220"/>
      <c r="J317" s="215"/>
      <c r="K317" s="215"/>
      <c r="L317" s="221"/>
      <c r="M317" s="222"/>
      <c r="N317" s="223"/>
      <c r="O317" s="223"/>
      <c r="P317" s="223"/>
      <c r="Q317" s="223"/>
      <c r="R317" s="223"/>
      <c r="S317" s="223"/>
      <c r="T317" s="224"/>
      <c r="AT317" s="225" t="s">
        <v>151</v>
      </c>
      <c r="AU317" s="225" t="s">
        <v>80</v>
      </c>
      <c r="AV317" s="12" t="s">
        <v>80</v>
      </c>
      <c r="AW317" s="12" t="s">
        <v>35</v>
      </c>
      <c r="AX317" s="12" t="s">
        <v>71</v>
      </c>
      <c r="AY317" s="225" t="s">
        <v>144</v>
      </c>
    </row>
    <row r="318" spans="2:65" s="12" customFormat="1">
      <c r="B318" s="214"/>
      <c r="C318" s="215"/>
      <c r="D318" s="204" t="s">
        <v>151</v>
      </c>
      <c r="E318" s="226" t="s">
        <v>21</v>
      </c>
      <c r="F318" s="227" t="s">
        <v>534</v>
      </c>
      <c r="G318" s="215"/>
      <c r="H318" s="228">
        <v>14.21</v>
      </c>
      <c r="I318" s="220"/>
      <c r="J318" s="215"/>
      <c r="K318" s="215"/>
      <c r="L318" s="221"/>
      <c r="M318" s="222"/>
      <c r="N318" s="223"/>
      <c r="O318" s="223"/>
      <c r="P318" s="223"/>
      <c r="Q318" s="223"/>
      <c r="R318" s="223"/>
      <c r="S318" s="223"/>
      <c r="T318" s="224"/>
      <c r="AT318" s="225" t="s">
        <v>151</v>
      </c>
      <c r="AU318" s="225" t="s">
        <v>80</v>
      </c>
      <c r="AV318" s="12" t="s">
        <v>80</v>
      </c>
      <c r="AW318" s="12" t="s">
        <v>35</v>
      </c>
      <c r="AX318" s="12" t="s">
        <v>71</v>
      </c>
      <c r="AY318" s="225" t="s">
        <v>144</v>
      </c>
    </row>
    <row r="319" spans="2:65" s="12" customFormat="1">
      <c r="B319" s="214"/>
      <c r="C319" s="215"/>
      <c r="D319" s="204" t="s">
        <v>151</v>
      </c>
      <c r="E319" s="226" t="s">
        <v>21</v>
      </c>
      <c r="F319" s="227" t="s">
        <v>535</v>
      </c>
      <c r="G319" s="215"/>
      <c r="H319" s="228">
        <v>21.73</v>
      </c>
      <c r="I319" s="220"/>
      <c r="J319" s="215"/>
      <c r="K319" s="215"/>
      <c r="L319" s="221"/>
      <c r="M319" s="222"/>
      <c r="N319" s="223"/>
      <c r="O319" s="223"/>
      <c r="P319" s="223"/>
      <c r="Q319" s="223"/>
      <c r="R319" s="223"/>
      <c r="S319" s="223"/>
      <c r="T319" s="224"/>
      <c r="AT319" s="225" t="s">
        <v>151</v>
      </c>
      <c r="AU319" s="225" t="s">
        <v>80</v>
      </c>
      <c r="AV319" s="12" t="s">
        <v>80</v>
      </c>
      <c r="AW319" s="12" t="s">
        <v>35</v>
      </c>
      <c r="AX319" s="12" t="s">
        <v>71</v>
      </c>
      <c r="AY319" s="225" t="s">
        <v>144</v>
      </c>
    </row>
    <row r="320" spans="2:65" s="12" customFormat="1">
      <c r="B320" s="214"/>
      <c r="C320" s="215"/>
      <c r="D320" s="204" t="s">
        <v>151</v>
      </c>
      <c r="E320" s="226" t="s">
        <v>21</v>
      </c>
      <c r="F320" s="227" t="s">
        <v>464</v>
      </c>
      <c r="G320" s="215"/>
      <c r="H320" s="228">
        <v>24.02</v>
      </c>
      <c r="I320" s="220"/>
      <c r="J320" s="215"/>
      <c r="K320" s="215"/>
      <c r="L320" s="221"/>
      <c r="M320" s="222"/>
      <c r="N320" s="223"/>
      <c r="O320" s="223"/>
      <c r="P320" s="223"/>
      <c r="Q320" s="223"/>
      <c r="R320" s="223"/>
      <c r="S320" s="223"/>
      <c r="T320" s="224"/>
      <c r="AT320" s="225" t="s">
        <v>151</v>
      </c>
      <c r="AU320" s="225" t="s">
        <v>80</v>
      </c>
      <c r="AV320" s="12" t="s">
        <v>80</v>
      </c>
      <c r="AW320" s="12" t="s">
        <v>35</v>
      </c>
      <c r="AX320" s="12" t="s">
        <v>71</v>
      </c>
      <c r="AY320" s="225" t="s">
        <v>144</v>
      </c>
    </row>
    <row r="321" spans="2:65" s="13" customFormat="1">
      <c r="B321" s="231"/>
      <c r="C321" s="232"/>
      <c r="D321" s="216" t="s">
        <v>151</v>
      </c>
      <c r="E321" s="233" t="s">
        <v>21</v>
      </c>
      <c r="F321" s="234" t="s">
        <v>176</v>
      </c>
      <c r="G321" s="232"/>
      <c r="H321" s="235">
        <v>92.43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AT321" s="241" t="s">
        <v>151</v>
      </c>
      <c r="AU321" s="241" t="s">
        <v>80</v>
      </c>
      <c r="AV321" s="13" t="s">
        <v>86</v>
      </c>
      <c r="AW321" s="13" t="s">
        <v>35</v>
      </c>
      <c r="AX321" s="13" t="s">
        <v>76</v>
      </c>
      <c r="AY321" s="241" t="s">
        <v>144</v>
      </c>
    </row>
    <row r="322" spans="2:65" s="1" customFormat="1" ht="22.5" customHeight="1">
      <c r="B322" s="41"/>
      <c r="C322" s="190" t="s">
        <v>536</v>
      </c>
      <c r="D322" s="190" t="s">
        <v>145</v>
      </c>
      <c r="E322" s="191" t="s">
        <v>537</v>
      </c>
      <c r="F322" s="192" t="s">
        <v>538</v>
      </c>
      <c r="G322" s="193" t="s">
        <v>170</v>
      </c>
      <c r="H322" s="194">
        <v>0.89</v>
      </c>
      <c r="I322" s="195"/>
      <c r="J322" s="196">
        <f>ROUND(I322*H322,2)</f>
        <v>0</v>
      </c>
      <c r="K322" s="192" t="s">
        <v>156</v>
      </c>
      <c r="L322" s="61"/>
      <c r="M322" s="197" t="s">
        <v>21</v>
      </c>
      <c r="N322" s="198" t="s">
        <v>42</v>
      </c>
      <c r="O322" s="42"/>
      <c r="P322" s="199">
        <f>O322*H322</f>
        <v>0</v>
      </c>
      <c r="Q322" s="199">
        <v>0</v>
      </c>
      <c r="R322" s="199">
        <f>Q322*H322</f>
        <v>0</v>
      </c>
      <c r="S322" s="199">
        <v>2</v>
      </c>
      <c r="T322" s="200">
        <f>S322*H322</f>
        <v>1.78</v>
      </c>
      <c r="AR322" s="24" t="s">
        <v>86</v>
      </c>
      <c r="AT322" s="24" t="s">
        <v>145</v>
      </c>
      <c r="AU322" s="24" t="s">
        <v>80</v>
      </c>
      <c r="AY322" s="24" t="s">
        <v>144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24" t="s">
        <v>76</v>
      </c>
      <c r="BK322" s="201">
        <f>ROUND(I322*H322,2)</f>
        <v>0</v>
      </c>
      <c r="BL322" s="24" t="s">
        <v>86</v>
      </c>
      <c r="BM322" s="24" t="s">
        <v>539</v>
      </c>
    </row>
    <row r="323" spans="2:65" s="11" customFormat="1">
      <c r="B323" s="202"/>
      <c r="C323" s="203"/>
      <c r="D323" s="204" t="s">
        <v>151</v>
      </c>
      <c r="E323" s="205" t="s">
        <v>21</v>
      </c>
      <c r="F323" s="206" t="s">
        <v>540</v>
      </c>
      <c r="G323" s="203"/>
      <c r="H323" s="207" t="s">
        <v>21</v>
      </c>
      <c r="I323" s="208"/>
      <c r="J323" s="203"/>
      <c r="K323" s="203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151</v>
      </c>
      <c r="AU323" s="213" t="s">
        <v>80</v>
      </c>
      <c r="AV323" s="11" t="s">
        <v>76</v>
      </c>
      <c r="AW323" s="11" t="s">
        <v>35</v>
      </c>
      <c r="AX323" s="11" t="s">
        <v>71</v>
      </c>
      <c r="AY323" s="213" t="s">
        <v>144</v>
      </c>
    </row>
    <row r="324" spans="2:65" s="12" customFormat="1">
      <c r="B324" s="214"/>
      <c r="C324" s="215"/>
      <c r="D324" s="216" t="s">
        <v>151</v>
      </c>
      <c r="E324" s="217" t="s">
        <v>21</v>
      </c>
      <c r="F324" s="218" t="s">
        <v>541</v>
      </c>
      <c r="G324" s="215"/>
      <c r="H324" s="219">
        <v>0.89</v>
      </c>
      <c r="I324" s="220"/>
      <c r="J324" s="215"/>
      <c r="K324" s="215"/>
      <c r="L324" s="221"/>
      <c r="M324" s="222"/>
      <c r="N324" s="223"/>
      <c r="O324" s="223"/>
      <c r="P324" s="223"/>
      <c r="Q324" s="223"/>
      <c r="R324" s="223"/>
      <c r="S324" s="223"/>
      <c r="T324" s="224"/>
      <c r="AT324" s="225" t="s">
        <v>151</v>
      </c>
      <c r="AU324" s="225" t="s">
        <v>80</v>
      </c>
      <c r="AV324" s="12" t="s">
        <v>80</v>
      </c>
      <c r="AW324" s="12" t="s">
        <v>35</v>
      </c>
      <c r="AX324" s="12" t="s">
        <v>76</v>
      </c>
      <c r="AY324" s="225" t="s">
        <v>144</v>
      </c>
    </row>
    <row r="325" spans="2:65" s="1" customFormat="1" ht="22.5" customHeight="1">
      <c r="B325" s="41"/>
      <c r="C325" s="190" t="s">
        <v>542</v>
      </c>
      <c r="D325" s="190" t="s">
        <v>145</v>
      </c>
      <c r="E325" s="191" t="s">
        <v>543</v>
      </c>
      <c r="F325" s="192" t="s">
        <v>544</v>
      </c>
      <c r="G325" s="193" t="s">
        <v>170</v>
      </c>
      <c r="H325" s="194">
        <v>2.46</v>
      </c>
      <c r="I325" s="195"/>
      <c r="J325" s="196">
        <f>ROUND(I325*H325,2)</f>
        <v>0</v>
      </c>
      <c r="K325" s="192" t="s">
        <v>149</v>
      </c>
      <c r="L325" s="61"/>
      <c r="M325" s="197" t="s">
        <v>21</v>
      </c>
      <c r="N325" s="198" t="s">
        <v>42</v>
      </c>
      <c r="O325" s="42"/>
      <c r="P325" s="199">
        <f>O325*H325</f>
        <v>0</v>
      </c>
      <c r="Q325" s="199">
        <v>0</v>
      </c>
      <c r="R325" s="199">
        <f>Q325*H325</f>
        <v>0</v>
      </c>
      <c r="S325" s="199">
        <v>1.8</v>
      </c>
      <c r="T325" s="200">
        <f>S325*H325</f>
        <v>4.4279999999999999</v>
      </c>
      <c r="AR325" s="24" t="s">
        <v>86</v>
      </c>
      <c r="AT325" s="24" t="s">
        <v>145</v>
      </c>
      <c r="AU325" s="24" t="s">
        <v>80</v>
      </c>
      <c r="AY325" s="24" t="s">
        <v>144</v>
      </c>
      <c r="BE325" s="201">
        <f>IF(N325="základní",J325,0)</f>
        <v>0</v>
      </c>
      <c r="BF325" s="201">
        <f>IF(N325="snížená",J325,0)</f>
        <v>0</v>
      </c>
      <c r="BG325" s="201">
        <f>IF(N325="zákl. přenesená",J325,0)</f>
        <v>0</v>
      </c>
      <c r="BH325" s="201">
        <f>IF(N325="sníž. přenesená",J325,0)</f>
        <v>0</v>
      </c>
      <c r="BI325" s="201">
        <f>IF(N325="nulová",J325,0)</f>
        <v>0</v>
      </c>
      <c r="BJ325" s="24" t="s">
        <v>76</v>
      </c>
      <c r="BK325" s="201">
        <f>ROUND(I325*H325,2)</f>
        <v>0</v>
      </c>
      <c r="BL325" s="24" t="s">
        <v>86</v>
      </c>
      <c r="BM325" s="24" t="s">
        <v>545</v>
      </c>
    </row>
    <row r="326" spans="2:65" s="11" customFormat="1">
      <c r="B326" s="202"/>
      <c r="C326" s="203"/>
      <c r="D326" s="204" t="s">
        <v>151</v>
      </c>
      <c r="E326" s="205" t="s">
        <v>21</v>
      </c>
      <c r="F326" s="206" t="s">
        <v>540</v>
      </c>
      <c r="G326" s="203"/>
      <c r="H326" s="207" t="s">
        <v>21</v>
      </c>
      <c r="I326" s="208"/>
      <c r="J326" s="203"/>
      <c r="K326" s="203"/>
      <c r="L326" s="209"/>
      <c r="M326" s="210"/>
      <c r="N326" s="211"/>
      <c r="O326" s="211"/>
      <c r="P326" s="211"/>
      <c r="Q326" s="211"/>
      <c r="R326" s="211"/>
      <c r="S326" s="211"/>
      <c r="T326" s="212"/>
      <c r="AT326" s="213" t="s">
        <v>151</v>
      </c>
      <c r="AU326" s="213" t="s">
        <v>80</v>
      </c>
      <c r="AV326" s="11" t="s">
        <v>76</v>
      </c>
      <c r="AW326" s="11" t="s">
        <v>35</v>
      </c>
      <c r="AX326" s="11" t="s">
        <v>71</v>
      </c>
      <c r="AY326" s="213" t="s">
        <v>144</v>
      </c>
    </row>
    <row r="327" spans="2:65" s="12" customFormat="1">
      <c r="B327" s="214"/>
      <c r="C327" s="215"/>
      <c r="D327" s="216" t="s">
        <v>151</v>
      </c>
      <c r="E327" s="217" t="s">
        <v>21</v>
      </c>
      <c r="F327" s="218" t="s">
        <v>546</v>
      </c>
      <c r="G327" s="215"/>
      <c r="H327" s="219">
        <v>2.46</v>
      </c>
      <c r="I327" s="220"/>
      <c r="J327" s="215"/>
      <c r="K327" s="215"/>
      <c r="L327" s="221"/>
      <c r="M327" s="222"/>
      <c r="N327" s="223"/>
      <c r="O327" s="223"/>
      <c r="P327" s="223"/>
      <c r="Q327" s="223"/>
      <c r="R327" s="223"/>
      <c r="S327" s="223"/>
      <c r="T327" s="224"/>
      <c r="AT327" s="225" t="s">
        <v>151</v>
      </c>
      <c r="AU327" s="225" t="s">
        <v>80</v>
      </c>
      <c r="AV327" s="12" t="s">
        <v>80</v>
      </c>
      <c r="AW327" s="12" t="s">
        <v>35</v>
      </c>
      <c r="AX327" s="12" t="s">
        <v>76</v>
      </c>
      <c r="AY327" s="225" t="s">
        <v>144</v>
      </c>
    </row>
    <row r="328" spans="2:65" s="1" customFormat="1" ht="31.5" customHeight="1">
      <c r="B328" s="41"/>
      <c r="C328" s="190" t="s">
        <v>547</v>
      </c>
      <c r="D328" s="190" t="s">
        <v>145</v>
      </c>
      <c r="E328" s="191" t="s">
        <v>548</v>
      </c>
      <c r="F328" s="192" t="s">
        <v>549</v>
      </c>
      <c r="G328" s="193" t="s">
        <v>170</v>
      </c>
      <c r="H328" s="194">
        <v>0.32</v>
      </c>
      <c r="I328" s="195"/>
      <c r="J328" s="196">
        <f>ROUND(I328*H328,2)</f>
        <v>0</v>
      </c>
      <c r="K328" s="192" t="s">
        <v>149</v>
      </c>
      <c r="L328" s="61"/>
      <c r="M328" s="197" t="s">
        <v>21</v>
      </c>
      <c r="N328" s="198" t="s">
        <v>42</v>
      </c>
      <c r="O328" s="42"/>
      <c r="P328" s="199">
        <f>O328*H328</f>
        <v>0</v>
      </c>
      <c r="Q328" s="199">
        <v>0</v>
      </c>
      <c r="R328" s="199">
        <f>Q328*H328</f>
        <v>0</v>
      </c>
      <c r="S328" s="199">
        <v>2.2000000000000002</v>
      </c>
      <c r="T328" s="200">
        <f>S328*H328</f>
        <v>0.70400000000000007</v>
      </c>
      <c r="AR328" s="24" t="s">
        <v>86</v>
      </c>
      <c r="AT328" s="24" t="s">
        <v>145</v>
      </c>
      <c r="AU328" s="24" t="s">
        <v>80</v>
      </c>
      <c r="AY328" s="24" t="s">
        <v>144</v>
      </c>
      <c r="BE328" s="201">
        <f>IF(N328="základní",J328,0)</f>
        <v>0</v>
      </c>
      <c r="BF328" s="201">
        <f>IF(N328="snížená",J328,0)</f>
        <v>0</v>
      </c>
      <c r="BG328" s="201">
        <f>IF(N328="zákl. přenesená",J328,0)</f>
        <v>0</v>
      </c>
      <c r="BH328" s="201">
        <f>IF(N328="sníž. přenesená",J328,0)</f>
        <v>0</v>
      </c>
      <c r="BI328" s="201">
        <f>IF(N328="nulová",J328,0)</f>
        <v>0</v>
      </c>
      <c r="BJ328" s="24" t="s">
        <v>76</v>
      </c>
      <c r="BK328" s="201">
        <f>ROUND(I328*H328,2)</f>
        <v>0</v>
      </c>
      <c r="BL328" s="24" t="s">
        <v>86</v>
      </c>
      <c r="BM328" s="24" t="s">
        <v>550</v>
      </c>
    </row>
    <row r="329" spans="2:65" s="11" customFormat="1">
      <c r="B329" s="202"/>
      <c r="C329" s="203"/>
      <c r="D329" s="204" t="s">
        <v>151</v>
      </c>
      <c r="E329" s="205" t="s">
        <v>21</v>
      </c>
      <c r="F329" s="206" t="s">
        <v>540</v>
      </c>
      <c r="G329" s="203"/>
      <c r="H329" s="207" t="s">
        <v>21</v>
      </c>
      <c r="I329" s="208"/>
      <c r="J329" s="203"/>
      <c r="K329" s="203"/>
      <c r="L329" s="209"/>
      <c r="M329" s="210"/>
      <c r="N329" s="211"/>
      <c r="O329" s="211"/>
      <c r="P329" s="211"/>
      <c r="Q329" s="211"/>
      <c r="R329" s="211"/>
      <c r="S329" s="211"/>
      <c r="T329" s="212"/>
      <c r="AT329" s="213" t="s">
        <v>151</v>
      </c>
      <c r="AU329" s="213" t="s">
        <v>80</v>
      </c>
      <c r="AV329" s="11" t="s">
        <v>76</v>
      </c>
      <c r="AW329" s="11" t="s">
        <v>35</v>
      </c>
      <c r="AX329" s="11" t="s">
        <v>71</v>
      </c>
      <c r="AY329" s="213" t="s">
        <v>144</v>
      </c>
    </row>
    <row r="330" spans="2:65" s="12" customFormat="1">
      <c r="B330" s="214"/>
      <c r="C330" s="215"/>
      <c r="D330" s="216" t="s">
        <v>151</v>
      </c>
      <c r="E330" s="217" t="s">
        <v>21</v>
      </c>
      <c r="F330" s="218" t="s">
        <v>551</v>
      </c>
      <c r="G330" s="215"/>
      <c r="H330" s="219">
        <v>0.32</v>
      </c>
      <c r="I330" s="220"/>
      <c r="J330" s="215"/>
      <c r="K330" s="215"/>
      <c r="L330" s="221"/>
      <c r="M330" s="222"/>
      <c r="N330" s="223"/>
      <c r="O330" s="223"/>
      <c r="P330" s="223"/>
      <c r="Q330" s="223"/>
      <c r="R330" s="223"/>
      <c r="S330" s="223"/>
      <c r="T330" s="224"/>
      <c r="AT330" s="225" t="s">
        <v>151</v>
      </c>
      <c r="AU330" s="225" t="s">
        <v>80</v>
      </c>
      <c r="AV330" s="12" t="s">
        <v>80</v>
      </c>
      <c r="AW330" s="12" t="s">
        <v>35</v>
      </c>
      <c r="AX330" s="12" t="s">
        <v>76</v>
      </c>
      <c r="AY330" s="225" t="s">
        <v>144</v>
      </c>
    </row>
    <row r="331" spans="2:65" s="1" customFormat="1" ht="31.5" customHeight="1">
      <c r="B331" s="41"/>
      <c r="C331" s="190" t="s">
        <v>552</v>
      </c>
      <c r="D331" s="190" t="s">
        <v>145</v>
      </c>
      <c r="E331" s="191" t="s">
        <v>553</v>
      </c>
      <c r="F331" s="192" t="s">
        <v>554</v>
      </c>
      <c r="G331" s="193" t="s">
        <v>170</v>
      </c>
      <c r="H331" s="194">
        <v>0.48</v>
      </c>
      <c r="I331" s="195"/>
      <c r="J331" s="196">
        <f>ROUND(I331*H331,2)</f>
        <v>0</v>
      </c>
      <c r="K331" s="192" t="s">
        <v>149</v>
      </c>
      <c r="L331" s="61"/>
      <c r="M331" s="197" t="s">
        <v>21</v>
      </c>
      <c r="N331" s="198" t="s">
        <v>42</v>
      </c>
      <c r="O331" s="42"/>
      <c r="P331" s="199">
        <f>O331*H331</f>
        <v>0</v>
      </c>
      <c r="Q331" s="199">
        <v>0</v>
      </c>
      <c r="R331" s="199">
        <f>Q331*H331</f>
        <v>0</v>
      </c>
      <c r="S331" s="199">
        <v>2.2000000000000002</v>
      </c>
      <c r="T331" s="200">
        <f>S331*H331</f>
        <v>1.056</v>
      </c>
      <c r="AR331" s="24" t="s">
        <v>86</v>
      </c>
      <c r="AT331" s="24" t="s">
        <v>145</v>
      </c>
      <c r="AU331" s="24" t="s">
        <v>80</v>
      </c>
      <c r="AY331" s="24" t="s">
        <v>144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24" t="s">
        <v>76</v>
      </c>
      <c r="BK331" s="201">
        <f>ROUND(I331*H331,2)</f>
        <v>0</v>
      </c>
      <c r="BL331" s="24" t="s">
        <v>86</v>
      </c>
      <c r="BM331" s="24" t="s">
        <v>555</v>
      </c>
    </row>
    <row r="332" spans="2:65" s="11" customFormat="1">
      <c r="B332" s="202"/>
      <c r="C332" s="203"/>
      <c r="D332" s="204" t="s">
        <v>151</v>
      </c>
      <c r="E332" s="205" t="s">
        <v>21</v>
      </c>
      <c r="F332" s="206" t="s">
        <v>540</v>
      </c>
      <c r="G332" s="203"/>
      <c r="H332" s="207" t="s">
        <v>21</v>
      </c>
      <c r="I332" s="208"/>
      <c r="J332" s="203"/>
      <c r="K332" s="203"/>
      <c r="L332" s="209"/>
      <c r="M332" s="210"/>
      <c r="N332" s="211"/>
      <c r="O332" s="211"/>
      <c r="P332" s="211"/>
      <c r="Q332" s="211"/>
      <c r="R332" s="211"/>
      <c r="S332" s="211"/>
      <c r="T332" s="212"/>
      <c r="AT332" s="213" t="s">
        <v>151</v>
      </c>
      <c r="AU332" s="213" t="s">
        <v>80</v>
      </c>
      <c r="AV332" s="11" t="s">
        <v>76</v>
      </c>
      <c r="AW332" s="11" t="s">
        <v>35</v>
      </c>
      <c r="AX332" s="11" t="s">
        <v>71</v>
      </c>
      <c r="AY332" s="213" t="s">
        <v>144</v>
      </c>
    </row>
    <row r="333" spans="2:65" s="12" customFormat="1">
      <c r="B333" s="214"/>
      <c r="C333" s="215"/>
      <c r="D333" s="216" t="s">
        <v>151</v>
      </c>
      <c r="E333" s="217" t="s">
        <v>21</v>
      </c>
      <c r="F333" s="218" t="s">
        <v>556</v>
      </c>
      <c r="G333" s="215"/>
      <c r="H333" s="219">
        <v>0.48</v>
      </c>
      <c r="I333" s="220"/>
      <c r="J333" s="215"/>
      <c r="K333" s="215"/>
      <c r="L333" s="221"/>
      <c r="M333" s="222"/>
      <c r="N333" s="223"/>
      <c r="O333" s="223"/>
      <c r="P333" s="223"/>
      <c r="Q333" s="223"/>
      <c r="R333" s="223"/>
      <c r="S333" s="223"/>
      <c r="T333" s="224"/>
      <c r="AT333" s="225" t="s">
        <v>151</v>
      </c>
      <c r="AU333" s="225" t="s">
        <v>80</v>
      </c>
      <c r="AV333" s="12" t="s">
        <v>80</v>
      </c>
      <c r="AW333" s="12" t="s">
        <v>35</v>
      </c>
      <c r="AX333" s="12" t="s">
        <v>76</v>
      </c>
      <c r="AY333" s="225" t="s">
        <v>144</v>
      </c>
    </row>
    <row r="334" spans="2:65" s="1" customFormat="1" ht="31.5" customHeight="1">
      <c r="B334" s="41"/>
      <c r="C334" s="190" t="s">
        <v>557</v>
      </c>
      <c r="D334" s="190" t="s">
        <v>145</v>
      </c>
      <c r="E334" s="191" t="s">
        <v>558</v>
      </c>
      <c r="F334" s="192" t="s">
        <v>559</v>
      </c>
      <c r="G334" s="193" t="s">
        <v>170</v>
      </c>
      <c r="H334" s="194">
        <v>0.75</v>
      </c>
      <c r="I334" s="195"/>
      <c r="J334" s="196">
        <f>ROUND(I334*H334,2)</f>
        <v>0</v>
      </c>
      <c r="K334" s="192" t="s">
        <v>149</v>
      </c>
      <c r="L334" s="61"/>
      <c r="M334" s="197" t="s">
        <v>21</v>
      </c>
      <c r="N334" s="198" t="s">
        <v>42</v>
      </c>
      <c r="O334" s="42"/>
      <c r="P334" s="199">
        <f>O334*H334</f>
        <v>0</v>
      </c>
      <c r="Q334" s="199">
        <v>0</v>
      </c>
      <c r="R334" s="199">
        <f>Q334*H334</f>
        <v>0</v>
      </c>
      <c r="S334" s="199">
        <v>2.2000000000000002</v>
      </c>
      <c r="T334" s="200">
        <f>S334*H334</f>
        <v>1.6500000000000001</v>
      </c>
      <c r="AR334" s="24" t="s">
        <v>86</v>
      </c>
      <c r="AT334" s="24" t="s">
        <v>145</v>
      </c>
      <c r="AU334" s="24" t="s">
        <v>80</v>
      </c>
      <c r="AY334" s="24" t="s">
        <v>144</v>
      </c>
      <c r="BE334" s="201">
        <f>IF(N334="základní",J334,0)</f>
        <v>0</v>
      </c>
      <c r="BF334" s="201">
        <f>IF(N334="snížená",J334,0)</f>
        <v>0</v>
      </c>
      <c r="BG334" s="201">
        <f>IF(N334="zákl. přenesená",J334,0)</f>
        <v>0</v>
      </c>
      <c r="BH334" s="201">
        <f>IF(N334="sníž. přenesená",J334,0)</f>
        <v>0</v>
      </c>
      <c r="BI334" s="201">
        <f>IF(N334="nulová",J334,0)</f>
        <v>0</v>
      </c>
      <c r="BJ334" s="24" t="s">
        <v>76</v>
      </c>
      <c r="BK334" s="201">
        <f>ROUND(I334*H334,2)</f>
        <v>0</v>
      </c>
      <c r="BL334" s="24" t="s">
        <v>86</v>
      </c>
      <c r="BM334" s="24" t="s">
        <v>560</v>
      </c>
    </row>
    <row r="335" spans="2:65" s="11" customFormat="1">
      <c r="B335" s="202"/>
      <c r="C335" s="203"/>
      <c r="D335" s="204" t="s">
        <v>151</v>
      </c>
      <c r="E335" s="205" t="s">
        <v>21</v>
      </c>
      <c r="F335" s="206" t="s">
        <v>540</v>
      </c>
      <c r="G335" s="203"/>
      <c r="H335" s="207" t="s">
        <v>21</v>
      </c>
      <c r="I335" s="208"/>
      <c r="J335" s="203"/>
      <c r="K335" s="203"/>
      <c r="L335" s="209"/>
      <c r="M335" s="210"/>
      <c r="N335" s="211"/>
      <c r="O335" s="211"/>
      <c r="P335" s="211"/>
      <c r="Q335" s="211"/>
      <c r="R335" s="211"/>
      <c r="S335" s="211"/>
      <c r="T335" s="212"/>
      <c r="AT335" s="213" t="s">
        <v>151</v>
      </c>
      <c r="AU335" s="213" t="s">
        <v>80</v>
      </c>
      <c r="AV335" s="11" t="s">
        <v>76</v>
      </c>
      <c r="AW335" s="11" t="s">
        <v>35</v>
      </c>
      <c r="AX335" s="11" t="s">
        <v>71</v>
      </c>
      <c r="AY335" s="213" t="s">
        <v>144</v>
      </c>
    </row>
    <row r="336" spans="2:65" s="12" customFormat="1">
      <c r="B336" s="214"/>
      <c r="C336" s="215"/>
      <c r="D336" s="216" t="s">
        <v>151</v>
      </c>
      <c r="E336" s="217" t="s">
        <v>21</v>
      </c>
      <c r="F336" s="218" t="s">
        <v>561</v>
      </c>
      <c r="G336" s="215"/>
      <c r="H336" s="219">
        <v>0.75</v>
      </c>
      <c r="I336" s="220"/>
      <c r="J336" s="215"/>
      <c r="K336" s="215"/>
      <c r="L336" s="221"/>
      <c r="M336" s="222"/>
      <c r="N336" s="223"/>
      <c r="O336" s="223"/>
      <c r="P336" s="223"/>
      <c r="Q336" s="223"/>
      <c r="R336" s="223"/>
      <c r="S336" s="223"/>
      <c r="T336" s="224"/>
      <c r="AT336" s="225" t="s">
        <v>151</v>
      </c>
      <c r="AU336" s="225" t="s">
        <v>80</v>
      </c>
      <c r="AV336" s="12" t="s">
        <v>80</v>
      </c>
      <c r="AW336" s="12" t="s">
        <v>35</v>
      </c>
      <c r="AX336" s="12" t="s">
        <v>76</v>
      </c>
      <c r="AY336" s="225" t="s">
        <v>144</v>
      </c>
    </row>
    <row r="337" spans="2:65" s="1" customFormat="1" ht="22.5" customHeight="1">
      <c r="B337" s="41"/>
      <c r="C337" s="190" t="s">
        <v>562</v>
      </c>
      <c r="D337" s="190" t="s">
        <v>145</v>
      </c>
      <c r="E337" s="191" t="s">
        <v>563</v>
      </c>
      <c r="F337" s="192" t="s">
        <v>564</v>
      </c>
      <c r="G337" s="193" t="s">
        <v>170</v>
      </c>
      <c r="H337" s="194">
        <v>0.32</v>
      </c>
      <c r="I337" s="195"/>
      <c r="J337" s="196">
        <f>ROUND(I337*H337,2)</f>
        <v>0</v>
      </c>
      <c r="K337" s="192" t="s">
        <v>149</v>
      </c>
      <c r="L337" s="61"/>
      <c r="M337" s="197" t="s">
        <v>21</v>
      </c>
      <c r="N337" s="198" t="s">
        <v>42</v>
      </c>
      <c r="O337" s="42"/>
      <c r="P337" s="199">
        <f>O337*H337</f>
        <v>0</v>
      </c>
      <c r="Q337" s="199">
        <v>0</v>
      </c>
      <c r="R337" s="199">
        <f>Q337*H337</f>
        <v>0</v>
      </c>
      <c r="S337" s="199">
        <v>0</v>
      </c>
      <c r="T337" s="200">
        <f>S337*H337</f>
        <v>0</v>
      </c>
      <c r="AR337" s="24" t="s">
        <v>86</v>
      </c>
      <c r="AT337" s="24" t="s">
        <v>145</v>
      </c>
      <c r="AU337" s="24" t="s">
        <v>80</v>
      </c>
      <c r="AY337" s="24" t="s">
        <v>144</v>
      </c>
      <c r="BE337" s="201">
        <f>IF(N337="základní",J337,0)</f>
        <v>0</v>
      </c>
      <c r="BF337" s="201">
        <f>IF(N337="snížená",J337,0)</f>
        <v>0</v>
      </c>
      <c r="BG337" s="201">
        <f>IF(N337="zákl. přenesená",J337,0)</f>
        <v>0</v>
      </c>
      <c r="BH337" s="201">
        <f>IF(N337="sníž. přenesená",J337,0)</f>
        <v>0</v>
      </c>
      <c r="BI337" s="201">
        <f>IF(N337="nulová",J337,0)</f>
        <v>0</v>
      </c>
      <c r="BJ337" s="24" t="s">
        <v>76</v>
      </c>
      <c r="BK337" s="201">
        <f>ROUND(I337*H337,2)</f>
        <v>0</v>
      </c>
      <c r="BL337" s="24" t="s">
        <v>86</v>
      </c>
      <c r="BM337" s="24" t="s">
        <v>565</v>
      </c>
    </row>
    <row r="338" spans="2:65" s="11" customFormat="1">
      <c r="B338" s="202"/>
      <c r="C338" s="203"/>
      <c r="D338" s="204" t="s">
        <v>151</v>
      </c>
      <c r="E338" s="205" t="s">
        <v>21</v>
      </c>
      <c r="F338" s="206" t="s">
        <v>540</v>
      </c>
      <c r="G338" s="203"/>
      <c r="H338" s="207" t="s">
        <v>21</v>
      </c>
      <c r="I338" s="208"/>
      <c r="J338" s="203"/>
      <c r="K338" s="203"/>
      <c r="L338" s="209"/>
      <c r="M338" s="210"/>
      <c r="N338" s="211"/>
      <c r="O338" s="211"/>
      <c r="P338" s="211"/>
      <c r="Q338" s="211"/>
      <c r="R338" s="211"/>
      <c r="S338" s="211"/>
      <c r="T338" s="212"/>
      <c r="AT338" s="213" t="s">
        <v>151</v>
      </c>
      <c r="AU338" s="213" t="s">
        <v>80</v>
      </c>
      <c r="AV338" s="11" t="s">
        <v>76</v>
      </c>
      <c r="AW338" s="11" t="s">
        <v>35</v>
      </c>
      <c r="AX338" s="11" t="s">
        <v>71</v>
      </c>
      <c r="AY338" s="213" t="s">
        <v>144</v>
      </c>
    </row>
    <row r="339" spans="2:65" s="12" customFormat="1">
      <c r="B339" s="214"/>
      <c r="C339" s="215"/>
      <c r="D339" s="216" t="s">
        <v>151</v>
      </c>
      <c r="E339" s="217" t="s">
        <v>21</v>
      </c>
      <c r="F339" s="218" t="s">
        <v>551</v>
      </c>
      <c r="G339" s="215"/>
      <c r="H339" s="219">
        <v>0.32</v>
      </c>
      <c r="I339" s="220"/>
      <c r="J339" s="215"/>
      <c r="K339" s="215"/>
      <c r="L339" s="221"/>
      <c r="M339" s="222"/>
      <c r="N339" s="223"/>
      <c r="O339" s="223"/>
      <c r="P339" s="223"/>
      <c r="Q339" s="223"/>
      <c r="R339" s="223"/>
      <c r="S339" s="223"/>
      <c r="T339" s="224"/>
      <c r="AT339" s="225" t="s">
        <v>151</v>
      </c>
      <c r="AU339" s="225" t="s">
        <v>80</v>
      </c>
      <c r="AV339" s="12" t="s">
        <v>80</v>
      </c>
      <c r="AW339" s="12" t="s">
        <v>35</v>
      </c>
      <c r="AX339" s="12" t="s">
        <v>76</v>
      </c>
      <c r="AY339" s="225" t="s">
        <v>144</v>
      </c>
    </row>
    <row r="340" spans="2:65" s="1" customFormat="1" ht="22.5" customHeight="1">
      <c r="B340" s="41"/>
      <c r="C340" s="190" t="s">
        <v>566</v>
      </c>
      <c r="D340" s="190" t="s">
        <v>145</v>
      </c>
      <c r="E340" s="191" t="s">
        <v>567</v>
      </c>
      <c r="F340" s="192" t="s">
        <v>568</v>
      </c>
      <c r="G340" s="193" t="s">
        <v>170</v>
      </c>
      <c r="H340" s="194">
        <v>0.5</v>
      </c>
      <c r="I340" s="195"/>
      <c r="J340" s="196">
        <f>ROUND(I340*H340,2)</f>
        <v>0</v>
      </c>
      <c r="K340" s="192" t="s">
        <v>149</v>
      </c>
      <c r="L340" s="61"/>
      <c r="M340" s="197" t="s">
        <v>21</v>
      </c>
      <c r="N340" s="198" t="s">
        <v>42</v>
      </c>
      <c r="O340" s="42"/>
      <c r="P340" s="199">
        <f>O340*H340</f>
        <v>0</v>
      </c>
      <c r="Q340" s="199">
        <v>0</v>
      </c>
      <c r="R340" s="199">
        <f>Q340*H340</f>
        <v>0</v>
      </c>
      <c r="S340" s="199">
        <v>2.9000000000000001E-2</v>
      </c>
      <c r="T340" s="200">
        <f>S340*H340</f>
        <v>1.4500000000000001E-2</v>
      </c>
      <c r="AR340" s="24" t="s">
        <v>86</v>
      </c>
      <c r="AT340" s="24" t="s">
        <v>145</v>
      </c>
      <c r="AU340" s="24" t="s">
        <v>80</v>
      </c>
      <c r="AY340" s="24" t="s">
        <v>144</v>
      </c>
      <c r="BE340" s="201">
        <f>IF(N340="základní",J340,0)</f>
        <v>0</v>
      </c>
      <c r="BF340" s="201">
        <f>IF(N340="snížená",J340,0)</f>
        <v>0</v>
      </c>
      <c r="BG340" s="201">
        <f>IF(N340="zákl. přenesená",J340,0)</f>
        <v>0</v>
      </c>
      <c r="BH340" s="201">
        <f>IF(N340="sníž. přenesená",J340,0)</f>
        <v>0</v>
      </c>
      <c r="BI340" s="201">
        <f>IF(N340="nulová",J340,0)</f>
        <v>0</v>
      </c>
      <c r="BJ340" s="24" t="s">
        <v>76</v>
      </c>
      <c r="BK340" s="201">
        <f>ROUND(I340*H340,2)</f>
        <v>0</v>
      </c>
      <c r="BL340" s="24" t="s">
        <v>86</v>
      </c>
      <c r="BM340" s="24" t="s">
        <v>569</v>
      </c>
    </row>
    <row r="341" spans="2:65" s="11" customFormat="1">
      <c r="B341" s="202"/>
      <c r="C341" s="203"/>
      <c r="D341" s="204" t="s">
        <v>151</v>
      </c>
      <c r="E341" s="205" t="s">
        <v>21</v>
      </c>
      <c r="F341" s="206" t="s">
        <v>540</v>
      </c>
      <c r="G341" s="203"/>
      <c r="H341" s="207" t="s">
        <v>21</v>
      </c>
      <c r="I341" s="208"/>
      <c r="J341" s="203"/>
      <c r="K341" s="203"/>
      <c r="L341" s="209"/>
      <c r="M341" s="210"/>
      <c r="N341" s="211"/>
      <c r="O341" s="211"/>
      <c r="P341" s="211"/>
      <c r="Q341" s="211"/>
      <c r="R341" s="211"/>
      <c r="S341" s="211"/>
      <c r="T341" s="212"/>
      <c r="AT341" s="213" t="s">
        <v>151</v>
      </c>
      <c r="AU341" s="213" t="s">
        <v>80</v>
      </c>
      <c r="AV341" s="11" t="s">
        <v>76</v>
      </c>
      <c r="AW341" s="11" t="s">
        <v>35</v>
      </c>
      <c r="AX341" s="11" t="s">
        <v>71</v>
      </c>
      <c r="AY341" s="213" t="s">
        <v>144</v>
      </c>
    </row>
    <row r="342" spans="2:65" s="12" customFormat="1">
      <c r="B342" s="214"/>
      <c r="C342" s="215"/>
      <c r="D342" s="216" t="s">
        <v>151</v>
      </c>
      <c r="E342" s="217" t="s">
        <v>21</v>
      </c>
      <c r="F342" s="218" t="s">
        <v>570</v>
      </c>
      <c r="G342" s="215"/>
      <c r="H342" s="219">
        <v>0.5</v>
      </c>
      <c r="I342" s="220"/>
      <c r="J342" s="215"/>
      <c r="K342" s="215"/>
      <c r="L342" s="221"/>
      <c r="M342" s="222"/>
      <c r="N342" s="223"/>
      <c r="O342" s="223"/>
      <c r="P342" s="223"/>
      <c r="Q342" s="223"/>
      <c r="R342" s="223"/>
      <c r="S342" s="223"/>
      <c r="T342" s="224"/>
      <c r="AT342" s="225" t="s">
        <v>151</v>
      </c>
      <c r="AU342" s="225" t="s">
        <v>80</v>
      </c>
      <c r="AV342" s="12" t="s">
        <v>80</v>
      </c>
      <c r="AW342" s="12" t="s">
        <v>35</v>
      </c>
      <c r="AX342" s="12" t="s">
        <v>76</v>
      </c>
      <c r="AY342" s="225" t="s">
        <v>144</v>
      </c>
    </row>
    <row r="343" spans="2:65" s="1" customFormat="1" ht="22.5" customHeight="1">
      <c r="B343" s="41"/>
      <c r="C343" s="190" t="s">
        <v>571</v>
      </c>
      <c r="D343" s="190" t="s">
        <v>145</v>
      </c>
      <c r="E343" s="191" t="s">
        <v>567</v>
      </c>
      <c r="F343" s="192" t="s">
        <v>568</v>
      </c>
      <c r="G343" s="193" t="s">
        <v>170</v>
      </c>
      <c r="H343" s="194">
        <v>1.23</v>
      </c>
      <c r="I343" s="195"/>
      <c r="J343" s="196">
        <f>ROUND(I343*H343,2)</f>
        <v>0</v>
      </c>
      <c r="K343" s="192" t="s">
        <v>149</v>
      </c>
      <c r="L343" s="61"/>
      <c r="M343" s="197" t="s">
        <v>21</v>
      </c>
      <c r="N343" s="198" t="s">
        <v>42</v>
      </c>
      <c r="O343" s="42"/>
      <c r="P343" s="199">
        <f>O343*H343</f>
        <v>0</v>
      </c>
      <c r="Q343" s="199">
        <v>0</v>
      </c>
      <c r="R343" s="199">
        <f>Q343*H343</f>
        <v>0</v>
      </c>
      <c r="S343" s="199">
        <v>2.9000000000000001E-2</v>
      </c>
      <c r="T343" s="200">
        <f>S343*H343</f>
        <v>3.567E-2</v>
      </c>
      <c r="AR343" s="24" t="s">
        <v>86</v>
      </c>
      <c r="AT343" s="24" t="s">
        <v>145</v>
      </c>
      <c r="AU343" s="24" t="s">
        <v>80</v>
      </c>
      <c r="AY343" s="24" t="s">
        <v>144</v>
      </c>
      <c r="BE343" s="201">
        <f>IF(N343="základní",J343,0)</f>
        <v>0</v>
      </c>
      <c r="BF343" s="201">
        <f>IF(N343="snížená",J343,0)</f>
        <v>0</v>
      </c>
      <c r="BG343" s="201">
        <f>IF(N343="zákl. přenesená",J343,0)</f>
        <v>0</v>
      </c>
      <c r="BH343" s="201">
        <f>IF(N343="sníž. přenesená",J343,0)</f>
        <v>0</v>
      </c>
      <c r="BI343" s="201">
        <f>IF(N343="nulová",J343,0)</f>
        <v>0</v>
      </c>
      <c r="BJ343" s="24" t="s">
        <v>76</v>
      </c>
      <c r="BK343" s="201">
        <f>ROUND(I343*H343,2)</f>
        <v>0</v>
      </c>
      <c r="BL343" s="24" t="s">
        <v>86</v>
      </c>
      <c r="BM343" s="24" t="s">
        <v>572</v>
      </c>
    </row>
    <row r="344" spans="2:65" s="12" customFormat="1">
      <c r="B344" s="214"/>
      <c r="C344" s="215"/>
      <c r="D344" s="216" t="s">
        <v>151</v>
      </c>
      <c r="E344" s="217" t="s">
        <v>21</v>
      </c>
      <c r="F344" s="218" t="s">
        <v>573</v>
      </c>
      <c r="G344" s="215"/>
      <c r="H344" s="219">
        <v>1.23</v>
      </c>
      <c r="I344" s="220"/>
      <c r="J344" s="215"/>
      <c r="K344" s="215"/>
      <c r="L344" s="221"/>
      <c r="M344" s="222"/>
      <c r="N344" s="223"/>
      <c r="O344" s="223"/>
      <c r="P344" s="223"/>
      <c r="Q344" s="223"/>
      <c r="R344" s="223"/>
      <c r="S344" s="223"/>
      <c r="T344" s="224"/>
      <c r="AT344" s="225" t="s">
        <v>151</v>
      </c>
      <c r="AU344" s="225" t="s">
        <v>80</v>
      </c>
      <c r="AV344" s="12" t="s">
        <v>80</v>
      </c>
      <c r="AW344" s="12" t="s">
        <v>35</v>
      </c>
      <c r="AX344" s="12" t="s">
        <v>76</v>
      </c>
      <c r="AY344" s="225" t="s">
        <v>144</v>
      </c>
    </row>
    <row r="345" spans="2:65" s="1" customFormat="1" ht="22.5" customHeight="1">
      <c r="B345" s="41"/>
      <c r="C345" s="190" t="s">
        <v>574</v>
      </c>
      <c r="D345" s="190" t="s">
        <v>145</v>
      </c>
      <c r="E345" s="191" t="s">
        <v>575</v>
      </c>
      <c r="F345" s="192" t="s">
        <v>576</v>
      </c>
      <c r="G345" s="193" t="s">
        <v>271</v>
      </c>
      <c r="H345" s="194">
        <v>1</v>
      </c>
      <c r="I345" s="195"/>
      <c r="J345" s="196">
        <f>ROUND(I345*H345,2)</f>
        <v>0</v>
      </c>
      <c r="K345" s="192" t="s">
        <v>21</v>
      </c>
      <c r="L345" s="61"/>
      <c r="M345" s="197" t="s">
        <v>21</v>
      </c>
      <c r="N345" s="198" t="s">
        <v>42</v>
      </c>
      <c r="O345" s="42"/>
      <c r="P345" s="199">
        <f>O345*H345</f>
        <v>0</v>
      </c>
      <c r="Q345" s="199">
        <v>0</v>
      </c>
      <c r="R345" s="199">
        <f>Q345*H345</f>
        <v>0</v>
      </c>
      <c r="S345" s="199">
        <v>2.5000000000000001E-2</v>
      </c>
      <c r="T345" s="200">
        <f>S345*H345</f>
        <v>2.5000000000000001E-2</v>
      </c>
      <c r="AR345" s="24" t="s">
        <v>86</v>
      </c>
      <c r="AT345" s="24" t="s">
        <v>145</v>
      </c>
      <c r="AU345" s="24" t="s">
        <v>80</v>
      </c>
      <c r="AY345" s="24" t="s">
        <v>144</v>
      </c>
      <c r="BE345" s="201">
        <f>IF(N345="základní",J345,0)</f>
        <v>0</v>
      </c>
      <c r="BF345" s="201">
        <f>IF(N345="snížená",J345,0)</f>
        <v>0</v>
      </c>
      <c r="BG345" s="201">
        <f>IF(N345="zákl. přenesená",J345,0)</f>
        <v>0</v>
      </c>
      <c r="BH345" s="201">
        <f>IF(N345="sníž. přenesená",J345,0)</f>
        <v>0</v>
      </c>
      <c r="BI345" s="201">
        <f>IF(N345="nulová",J345,0)</f>
        <v>0</v>
      </c>
      <c r="BJ345" s="24" t="s">
        <v>76</v>
      </c>
      <c r="BK345" s="201">
        <f>ROUND(I345*H345,2)</f>
        <v>0</v>
      </c>
      <c r="BL345" s="24" t="s">
        <v>86</v>
      </c>
      <c r="BM345" s="24" t="s">
        <v>577</v>
      </c>
    </row>
    <row r="346" spans="2:65" s="11" customFormat="1">
      <c r="B346" s="202"/>
      <c r="C346" s="203"/>
      <c r="D346" s="204" t="s">
        <v>151</v>
      </c>
      <c r="E346" s="205" t="s">
        <v>21</v>
      </c>
      <c r="F346" s="206" t="s">
        <v>540</v>
      </c>
      <c r="G346" s="203"/>
      <c r="H346" s="207" t="s">
        <v>21</v>
      </c>
      <c r="I346" s="208"/>
      <c r="J346" s="203"/>
      <c r="K346" s="203"/>
      <c r="L346" s="209"/>
      <c r="M346" s="210"/>
      <c r="N346" s="211"/>
      <c r="O346" s="211"/>
      <c r="P346" s="211"/>
      <c r="Q346" s="211"/>
      <c r="R346" s="211"/>
      <c r="S346" s="211"/>
      <c r="T346" s="212"/>
      <c r="AT346" s="213" t="s">
        <v>151</v>
      </c>
      <c r="AU346" s="213" t="s">
        <v>80</v>
      </c>
      <c r="AV346" s="11" t="s">
        <v>76</v>
      </c>
      <c r="AW346" s="11" t="s">
        <v>35</v>
      </c>
      <c r="AX346" s="11" t="s">
        <v>71</v>
      </c>
      <c r="AY346" s="213" t="s">
        <v>144</v>
      </c>
    </row>
    <row r="347" spans="2:65" s="12" customFormat="1">
      <c r="B347" s="214"/>
      <c r="C347" s="215"/>
      <c r="D347" s="216" t="s">
        <v>151</v>
      </c>
      <c r="E347" s="217" t="s">
        <v>21</v>
      </c>
      <c r="F347" s="218" t="s">
        <v>76</v>
      </c>
      <c r="G347" s="215"/>
      <c r="H347" s="219">
        <v>1</v>
      </c>
      <c r="I347" s="220"/>
      <c r="J347" s="215"/>
      <c r="K347" s="215"/>
      <c r="L347" s="221"/>
      <c r="M347" s="222"/>
      <c r="N347" s="223"/>
      <c r="O347" s="223"/>
      <c r="P347" s="223"/>
      <c r="Q347" s="223"/>
      <c r="R347" s="223"/>
      <c r="S347" s="223"/>
      <c r="T347" s="224"/>
      <c r="AT347" s="225" t="s">
        <v>151</v>
      </c>
      <c r="AU347" s="225" t="s">
        <v>80</v>
      </c>
      <c r="AV347" s="12" t="s">
        <v>80</v>
      </c>
      <c r="AW347" s="12" t="s">
        <v>35</v>
      </c>
      <c r="AX347" s="12" t="s">
        <v>76</v>
      </c>
      <c r="AY347" s="225" t="s">
        <v>144</v>
      </c>
    </row>
    <row r="348" spans="2:65" s="1" customFormat="1" ht="31.5" customHeight="1">
      <c r="B348" s="41"/>
      <c r="C348" s="190" t="s">
        <v>578</v>
      </c>
      <c r="D348" s="190" t="s">
        <v>145</v>
      </c>
      <c r="E348" s="191" t="s">
        <v>579</v>
      </c>
      <c r="F348" s="192" t="s">
        <v>580</v>
      </c>
      <c r="G348" s="193" t="s">
        <v>271</v>
      </c>
      <c r="H348" s="194">
        <v>12</v>
      </c>
      <c r="I348" s="195"/>
      <c r="J348" s="196">
        <f>ROUND(I348*H348,2)</f>
        <v>0</v>
      </c>
      <c r="K348" s="192" t="s">
        <v>21</v>
      </c>
      <c r="L348" s="61"/>
      <c r="M348" s="197" t="s">
        <v>21</v>
      </c>
      <c r="N348" s="198" t="s">
        <v>42</v>
      </c>
      <c r="O348" s="42"/>
      <c r="P348" s="199">
        <f>O348*H348</f>
        <v>0</v>
      </c>
      <c r="Q348" s="199">
        <v>0</v>
      </c>
      <c r="R348" s="199">
        <f>Q348*H348</f>
        <v>0</v>
      </c>
      <c r="S348" s="199">
        <v>6.5699999999999995E-2</v>
      </c>
      <c r="T348" s="200">
        <f>S348*H348</f>
        <v>0.78839999999999999</v>
      </c>
      <c r="AR348" s="24" t="s">
        <v>86</v>
      </c>
      <c r="AT348" s="24" t="s">
        <v>145</v>
      </c>
      <c r="AU348" s="24" t="s">
        <v>80</v>
      </c>
      <c r="AY348" s="24" t="s">
        <v>144</v>
      </c>
      <c r="BE348" s="201">
        <f>IF(N348="základní",J348,0)</f>
        <v>0</v>
      </c>
      <c r="BF348" s="201">
        <f>IF(N348="snížená",J348,0)</f>
        <v>0</v>
      </c>
      <c r="BG348" s="201">
        <f>IF(N348="zákl. přenesená",J348,0)</f>
        <v>0</v>
      </c>
      <c r="BH348" s="201">
        <f>IF(N348="sníž. přenesená",J348,0)</f>
        <v>0</v>
      </c>
      <c r="BI348" s="201">
        <f>IF(N348="nulová",J348,0)</f>
        <v>0</v>
      </c>
      <c r="BJ348" s="24" t="s">
        <v>76</v>
      </c>
      <c r="BK348" s="201">
        <f>ROUND(I348*H348,2)</f>
        <v>0</v>
      </c>
      <c r="BL348" s="24" t="s">
        <v>86</v>
      </c>
      <c r="BM348" s="24" t="s">
        <v>581</v>
      </c>
    </row>
    <row r="349" spans="2:65" s="11" customFormat="1">
      <c r="B349" s="202"/>
      <c r="C349" s="203"/>
      <c r="D349" s="204" t="s">
        <v>151</v>
      </c>
      <c r="E349" s="205" t="s">
        <v>21</v>
      </c>
      <c r="F349" s="206" t="s">
        <v>540</v>
      </c>
      <c r="G349" s="203"/>
      <c r="H349" s="207" t="s">
        <v>21</v>
      </c>
      <c r="I349" s="208"/>
      <c r="J349" s="203"/>
      <c r="K349" s="203"/>
      <c r="L349" s="209"/>
      <c r="M349" s="210"/>
      <c r="N349" s="211"/>
      <c r="O349" s="211"/>
      <c r="P349" s="211"/>
      <c r="Q349" s="211"/>
      <c r="R349" s="211"/>
      <c r="S349" s="211"/>
      <c r="T349" s="212"/>
      <c r="AT349" s="213" t="s">
        <v>151</v>
      </c>
      <c r="AU349" s="213" t="s">
        <v>80</v>
      </c>
      <c r="AV349" s="11" t="s">
        <v>76</v>
      </c>
      <c r="AW349" s="11" t="s">
        <v>35</v>
      </c>
      <c r="AX349" s="11" t="s">
        <v>71</v>
      </c>
      <c r="AY349" s="213" t="s">
        <v>144</v>
      </c>
    </row>
    <row r="350" spans="2:65" s="12" customFormat="1">
      <c r="B350" s="214"/>
      <c r="C350" s="215"/>
      <c r="D350" s="216" t="s">
        <v>151</v>
      </c>
      <c r="E350" s="217" t="s">
        <v>21</v>
      </c>
      <c r="F350" s="218" t="s">
        <v>209</v>
      </c>
      <c r="G350" s="215"/>
      <c r="H350" s="219">
        <v>12</v>
      </c>
      <c r="I350" s="220"/>
      <c r="J350" s="215"/>
      <c r="K350" s="215"/>
      <c r="L350" s="221"/>
      <c r="M350" s="222"/>
      <c r="N350" s="223"/>
      <c r="O350" s="223"/>
      <c r="P350" s="223"/>
      <c r="Q350" s="223"/>
      <c r="R350" s="223"/>
      <c r="S350" s="223"/>
      <c r="T350" s="224"/>
      <c r="AT350" s="225" t="s">
        <v>151</v>
      </c>
      <c r="AU350" s="225" t="s">
        <v>80</v>
      </c>
      <c r="AV350" s="12" t="s">
        <v>80</v>
      </c>
      <c r="AW350" s="12" t="s">
        <v>35</v>
      </c>
      <c r="AX350" s="12" t="s">
        <v>76</v>
      </c>
      <c r="AY350" s="225" t="s">
        <v>144</v>
      </c>
    </row>
    <row r="351" spans="2:65" s="1" customFormat="1" ht="31.5" customHeight="1">
      <c r="B351" s="41"/>
      <c r="C351" s="190" t="s">
        <v>582</v>
      </c>
      <c r="D351" s="190" t="s">
        <v>145</v>
      </c>
      <c r="E351" s="191" t="s">
        <v>583</v>
      </c>
      <c r="F351" s="192" t="s">
        <v>584</v>
      </c>
      <c r="G351" s="193" t="s">
        <v>261</v>
      </c>
      <c r="H351" s="194">
        <v>12.5</v>
      </c>
      <c r="I351" s="195"/>
      <c r="J351" s="196">
        <f>ROUND(I351*H351,2)</f>
        <v>0</v>
      </c>
      <c r="K351" s="192" t="s">
        <v>21</v>
      </c>
      <c r="L351" s="61"/>
      <c r="M351" s="197" t="s">
        <v>21</v>
      </c>
      <c r="N351" s="198" t="s">
        <v>42</v>
      </c>
      <c r="O351" s="42"/>
      <c r="P351" s="199">
        <f>O351*H351</f>
        <v>0</v>
      </c>
      <c r="Q351" s="199">
        <v>0</v>
      </c>
      <c r="R351" s="199">
        <f>Q351*H351</f>
        <v>0</v>
      </c>
      <c r="S351" s="199">
        <v>9.2499999999999995E-3</v>
      </c>
      <c r="T351" s="200">
        <f>S351*H351</f>
        <v>0.11562499999999999</v>
      </c>
      <c r="AR351" s="24" t="s">
        <v>86</v>
      </c>
      <c r="AT351" s="24" t="s">
        <v>145</v>
      </c>
      <c r="AU351" s="24" t="s">
        <v>80</v>
      </c>
      <c r="AY351" s="24" t="s">
        <v>144</v>
      </c>
      <c r="BE351" s="201">
        <f>IF(N351="základní",J351,0)</f>
        <v>0</v>
      </c>
      <c r="BF351" s="201">
        <f>IF(N351="snížená",J351,0)</f>
        <v>0</v>
      </c>
      <c r="BG351" s="201">
        <f>IF(N351="zákl. přenesená",J351,0)</f>
        <v>0</v>
      </c>
      <c r="BH351" s="201">
        <f>IF(N351="sníž. přenesená",J351,0)</f>
        <v>0</v>
      </c>
      <c r="BI351" s="201">
        <f>IF(N351="nulová",J351,0)</f>
        <v>0</v>
      </c>
      <c r="BJ351" s="24" t="s">
        <v>76</v>
      </c>
      <c r="BK351" s="201">
        <f>ROUND(I351*H351,2)</f>
        <v>0</v>
      </c>
      <c r="BL351" s="24" t="s">
        <v>86</v>
      </c>
      <c r="BM351" s="24" t="s">
        <v>585</v>
      </c>
    </row>
    <row r="352" spans="2:65" s="11" customFormat="1">
      <c r="B352" s="202"/>
      <c r="C352" s="203"/>
      <c r="D352" s="204" t="s">
        <v>151</v>
      </c>
      <c r="E352" s="205" t="s">
        <v>21</v>
      </c>
      <c r="F352" s="206" t="s">
        <v>540</v>
      </c>
      <c r="G352" s="203"/>
      <c r="H352" s="207" t="s">
        <v>21</v>
      </c>
      <c r="I352" s="208"/>
      <c r="J352" s="203"/>
      <c r="K352" s="203"/>
      <c r="L352" s="209"/>
      <c r="M352" s="210"/>
      <c r="N352" s="211"/>
      <c r="O352" s="211"/>
      <c r="P352" s="211"/>
      <c r="Q352" s="211"/>
      <c r="R352" s="211"/>
      <c r="S352" s="211"/>
      <c r="T352" s="212"/>
      <c r="AT352" s="213" t="s">
        <v>151</v>
      </c>
      <c r="AU352" s="213" t="s">
        <v>80</v>
      </c>
      <c r="AV352" s="11" t="s">
        <v>76</v>
      </c>
      <c r="AW352" s="11" t="s">
        <v>35</v>
      </c>
      <c r="AX352" s="11" t="s">
        <v>71</v>
      </c>
      <c r="AY352" s="213" t="s">
        <v>144</v>
      </c>
    </row>
    <row r="353" spans="2:65" s="12" customFormat="1">
      <c r="B353" s="214"/>
      <c r="C353" s="215"/>
      <c r="D353" s="216" t="s">
        <v>151</v>
      </c>
      <c r="E353" s="217" t="s">
        <v>21</v>
      </c>
      <c r="F353" s="218" t="s">
        <v>586</v>
      </c>
      <c r="G353" s="215"/>
      <c r="H353" s="219">
        <v>12.5</v>
      </c>
      <c r="I353" s="220"/>
      <c r="J353" s="215"/>
      <c r="K353" s="215"/>
      <c r="L353" s="221"/>
      <c r="M353" s="222"/>
      <c r="N353" s="223"/>
      <c r="O353" s="223"/>
      <c r="P353" s="223"/>
      <c r="Q353" s="223"/>
      <c r="R353" s="223"/>
      <c r="S353" s="223"/>
      <c r="T353" s="224"/>
      <c r="AT353" s="225" t="s">
        <v>151</v>
      </c>
      <c r="AU353" s="225" t="s">
        <v>80</v>
      </c>
      <c r="AV353" s="12" t="s">
        <v>80</v>
      </c>
      <c r="AW353" s="12" t="s">
        <v>35</v>
      </c>
      <c r="AX353" s="12" t="s">
        <v>76</v>
      </c>
      <c r="AY353" s="225" t="s">
        <v>144</v>
      </c>
    </row>
    <row r="354" spans="2:65" s="1" customFormat="1" ht="22.5" customHeight="1">
      <c r="B354" s="41"/>
      <c r="C354" s="190" t="s">
        <v>587</v>
      </c>
      <c r="D354" s="190" t="s">
        <v>145</v>
      </c>
      <c r="E354" s="191" t="s">
        <v>588</v>
      </c>
      <c r="F354" s="192" t="s">
        <v>589</v>
      </c>
      <c r="G354" s="193" t="s">
        <v>148</v>
      </c>
      <c r="H354" s="194">
        <v>4.84</v>
      </c>
      <c r="I354" s="195"/>
      <c r="J354" s="196">
        <f>ROUND(I354*H354,2)</f>
        <v>0</v>
      </c>
      <c r="K354" s="192" t="s">
        <v>21</v>
      </c>
      <c r="L354" s="61"/>
      <c r="M354" s="197" t="s">
        <v>21</v>
      </c>
      <c r="N354" s="198" t="s">
        <v>42</v>
      </c>
      <c r="O354" s="42"/>
      <c r="P354" s="199">
        <f>O354*H354</f>
        <v>0</v>
      </c>
      <c r="Q354" s="199">
        <v>0</v>
      </c>
      <c r="R354" s="199">
        <f>Q354*H354</f>
        <v>0</v>
      </c>
      <c r="S354" s="199">
        <v>0.06</v>
      </c>
      <c r="T354" s="200">
        <f>S354*H354</f>
        <v>0.29039999999999999</v>
      </c>
      <c r="AR354" s="24" t="s">
        <v>86</v>
      </c>
      <c r="AT354" s="24" t="s">
        <v>145</v>
      </c>
      <c r="AU354" s="24" t="s">
        <v>80</v>
      </c>
      <c r="AY354" s="24" t="s">
        <v>144</v>
      </c>
      <c r="BE354" s="201">
        <f>IF(N354="základní",J354,0)</f>
        <v>0</v>
      </c>
      <c r="BF354" s="201">
        <f>IF(N354="snížená",J354,0)</f>
        <v>0</v>
      </c>
      <c r="BG354" s="201">
        <f>IF(N354="zákl. přenesená",J354,0)</f>
        <v>0</v>
      </c>
      <c r="BH354" s="201">
        <f>IF(N354="sníž. přenesená",J354,0)</f>
        <v>0</v>
      </c>
      <c r="BI354" s="201">
        <f>IF(N354="nulová",J354,0)</f>
        <v>0</v>
      </c>
      <c r="BJ354" s="24" t="s">
        <v>76</v>
      </c>
      <c r="BK354" s="201">
        <f>ROUND(I354*H354,2)</f>
        <v>0</v>
      </c>
      <c r="BL354" s="24" t="s">
        <v>86</v>
      </c>
      <c r="BM354" s="24" t="s">
        <v>590</v>
      </c>
    </row>
    <row r="355" spans="2:65" s="11" customFormat="1">
      <c r="B355" s="202"/>
      <c r="C355" s="203"/>
      <c r="D355" s="204" t="s">
        <v>151</v>
      </c>
      <c r="E355" s="205" t="s">
        <v>21</v>
      </c>
      <c r="F355" s="206" t="s">
        <v>540</v>
      </c>
      <c r="G355" s="203"/>
      <c r="H355" s="207" t="s">
        <v>21</v>
      </c>
      <c r="I355" s="208"/>
      <c r="J355" s="203"/>
      <c r="K355" s="203"/>
      <c r="L355" s="209"/>
      <c r="M355" s="210"/>
      <c r="N355" s="211"/>
      <c r="O355" s="211"/>
      <c r="P355" s="211"/>
      <c r="Q355" s="211"/>
      <c r="R355" s="211"/>
      <c r="S355" s="211"/>
      <c r="T355" s="212"/>
      <c r="AT355" s="213" t="s">
        <v>151</v>
      </c>
      <c r="AU355" s="213" t="s">
        <v>80</v>
      </c>
      <c r="AV355" s="11" t="s">
        <v>76</v>
      </c>
      <c r="AW355" s="11" t="s">
        <v>35</v>
      </c>
      <c r="AX355" s="11" t="s">
        <v>71</v>
      </c>
      <c r="AY355" s="213" t="s">
        <v>144</v>
      </c>
    </row>
    <row r="356" spans="2:65" s="12" customFormat="1">
      <c r="B356" s="214"/>
      <c r="C356" s="215"/>
      <c r="D356" s="216" t="s">
        <v>151</v>
      </c>
      <c r="E356" s="217" t="s">
        <v>21</v>
      </c>
      <c r="F356" s="218" t="s">
        <v>591</v>
      </c>
      <c r="G356" s="215"/>
      <c r="H356" s="219">
        <v>4.84</v>
      </c>
      <c r="I356" s="220"/>
      <c r="J356" s="215"/>
      <c r="K356" s="215"/>
      <c r="L356" s="221"/>
      <c r="M356" s="222"/>
      <c r="N356" s="223"/>
      <c r="O356" s="223"/>
      <c r="P356" s="223"/>
      <c r="Q356" s="223"/>
      <c r="R356" s="223"/>
      <c r="S356" s="223"/>
      <c r="T356" s="224"/>
      <c r="AT356" s="225" t="s">
        <v>151</v>
      </c>
      <c r="AU356" s="225" t="s">
        <v>80</v>
      </c>
      <c r="AV356" s="12" t="s">
        <v>80</v>
      </c>
      <c r="AW356" s="12" t="s">
        <v>35</v>
      </c>
      <c r="AX356" s="12" t="s">
        <v>76</v>
      </c>
      <c r="AY356" s="225" t="s">
        <v>144</v>
      </c>
    </row>
    <row r="357" spans="2:65" s="1" customFormat="1" ht="22.5" customHeight="1">
      <c r="B357" s="41"/>
      <c r="C357" s="190" t="s">
        <v>592</v>
      </c>
      <c r="D357" s="190" t="s">
        <v>145</v>
      </c>
      <c r="E357" s="191" t="s">
        <v>593</v>
      </c>
      <c r="F357" s="192" t="s">
        <v>594</v>
      </c>
      <c r="G357" s="193" t="s">
        <v>595</v>
      </c>
      <c r="H357" s="194">
        <v>1</v>
      </c>
      <c r="I357" s="195"/>
      <c r="J357" s="196">
        <f>ROUND(I357*H357,2)</f>
        <v>0</v>
      </c>
      <c r="K357" s="192" t="s">
        <v>21</v>
      </c>
      <c r="L357" s="61"/>
      <c r="M357" s="197" t="s">
        <v>21</v>
      </c>
      <c r="N357" s="198" t="s">
        <v>42</v>
      </c>
      <c r="O357" s="42"/>
      <c r="P357" s="199">
        <f>O357*H357</f>
        <v>0</v>
      </c>
      <c r="Q357" s="199">
        <v>0</v>
      </c>
      <c r="R357" s="199">
        <f>Q357*H357</f>
        <v>0</v>
      </c>
      <c r="S357" s="199">
        <v>0</v>
      </c>
      <c r="T357" s="200">
        <f>S357*H357</f>
        <v>0</v>
      </c>
      <c r="AR357" s="24" t="s">
        <v>86</v>
      </c>
      <c r="AT357" s="24" t="s">
        <v>145</v>
      </c>
      <c r="AU357" s="24" t="s">
        <v>80</v>
      </c>
      <c r="AY357" s="24" t="s">
        <v>144</v>
      </c>
      <c r="BE357" s="201">
        <f>IF(N357="základní",J357,0)</f>
        <v>0</v>
      </c>
      <c r="BF357" s="201">
        <f>IF(N357="snížená",J357,0)</f>
        <v>0</v>
      </c>
      <c r="BG357" s="201">
        <f>IF(N357="zákl. přenesená",J357,0)</f>
        <v>0</v>
      </c>
      <c r="BH357" s="201">
        <f>IF(N357="sníž. přenesená",J357,0)</f>
        <v>0</v>
      </c>
      <c r="BI357" s="201">
        <f>IF(N357="nulová",J357,0)</f>
        <v>0</v>
      </c>
      <c r="BJ357" s="24" t="s">
        <v>76</v>
      </c>
      <c r="BK357" s="201">
        <f>ROUND(I357*H357,2)</f>
        <v>0</v>
      </c>
      <c r="BL357" s="24" t="s">
        <v>86</v>
      </c>
      <c r="BM357" s="24" t="s">
        <v>596</v>
      </c>
    </row>
    <row r="358" spans="2:65" s="11" customFormat="1">
      <c r="B358" s="202"/>
      <c r="C358" s="203"/>
      <c r="D358" s="204" t="s">
        <v>151</v>
      </c>
      <c r="E358" s="205" t="s">
        <v>21</v>
      </c>
      <c r="F358" s="206" t="s">
        <v>355</v>
      </c>
      <c r="G358" s="203"/>
      <c r="H358" s="207" t="s">
        <v>21</v>
      </c>
      <c r="I358" s="208"/>
      <c r="J358" s="203"/>
      <c r="K358" s="203"/>
      <c r="L358" s="209"/>
      <c r="M358" s="210"/>
      <c r="N358" s="211"/>
      <c r="O358" s="211"/>
      <c r="P358" s="211"/>
      <c r="Q358" s="211"/>
      <c r="R358" s="211"/>
      <c r="S358" s="211"/>
      <c r="T358" s="212"/>
      <c r="AT358" s="213" t="s">
        <v>151</v>
      </c>
      <c r="AU358" s="213" t="s">
        <v>80</v>
      </c>
      <c r="AV358" s="11" t="s">
        <v>76</v>
      </c>
      <c r="AW358" s="11" t="s">
        <v>35</v>
      </c>
      <c r="AX358" s="11" t="s">
        <v>71</v>
      </c>
      <c r="AY358" s="213" t="s">
        <v>144</v>
      </c>
    </row>
    <row r="359" spans="2:65" s="12" customFormat="1">
      <c r="B359" s="214"/>
      <c r="C359" s="215"/>
      <c r="D359" s="216" t="s">
        <v>151</v>
      </c>
      <c r="E359" s="217" t="s">
        <v>21</v>
      </c>
      <c r="F359" s="218" t="s">
        <v>76</v>
      </c>
      <c r="G359" s="215"/>
      <c r="H359" s="219">
        <v>1</v>
      </c>
      <c r="I359" s="220"/>
      <c r="J359" s="215"/>
      <c r="K359" s="215"/>
      <c r="L359" s="221"/>
      <c r="M359" s="222"/>
      <c r="N359" s="223"/>
      <c r="O359" s="223"/>
      <c r="P359" s="223"/>
      <c r="Q359" s="223"/>
      <c r="R359" s="223"/>
      <c r="S359" s="223"/>
      <c r="T359" s="224"/>
      <c r="AT359" s="225" t="s">
        <v>151</v>
      </c>
      <c r="AU359" s="225" t="s">
        <v>80</v>
      </c>
      <c r="AV359" s="12" t="s">
        <v>80</v>
      </c>
      <c r="AW359" s="12" t="s">
        <v>35</v>
      </c>
      <c r="AX359" s="12" t="s">
        <v>76</v>
      </c>
      <c r="AY359" s="225" t="s">
        <v>144</v>
      </c>
    </row>
    <row r="360" spans="2:65" s="1" customFormat="1" ht="22.5" customHeight="1">
      <c r="B360" s="41"/>
      <c r="C360" s="190" t="s">
        <v>597</v>
      </c>
      <c r="D360" s="190" t="s">
        <v>145</v>
      </c>
      <c r="E360" s="191" t="s">
        <v>598</v>
      </c>
      <c r="F360" s="192" t="s">
        <v>599</v>
      </c>
      <c r="G360" s="193" t="s">
        <v>271</v>
      </c>
      <c r="H360" s="194">
        <v>1</v>
      </c>
      <c r="I360" s="195"/>
      <c r="J360" s="196">
        <f>ROUND(I360*H360,2)</f>
        <v>0</v>
      </c>
      <c r="K360" s="192" t="s">
        <v>156</v>
      </c>
      <c r="L360" s="61"/>
      <c r="M360" s="197" t="s">
        <v>21</v>
      </c>
      <c r="N360" s="198" t="s">
        <v>42</v>
      </c>
      <c r="O360" s="42"/>
      <c r="P360" s="199">
        <f>O360*H360</f>
        <v>0</v>
      </c>
      <c r="Q360" s="199">
        <v>0</v>
      </c>
      <c r="R360" s="199">
        <f>Q360*H360</f>
        <v>0</v>
      </c>
      <c r="S360" s="199">
        <v>5.3999999999999999E-2</v>
      </c>
      <c r="T360" s="200">
        <f>S360*H360</f>
        <v>5.3999999999999999E-2</v>
      </c>
      <c r="AR360" s="24" t="s">
        <v>86</v>
      </c>
      <c r="AT360" s="24" t="s">
        <v>145</v>
      </c>
      <c r="AU360" s="24" t="s">
        <v>80</v>
      </c>
      <c r="AY360" s="24" t="s">
        <v>144</v>
      </c>
      <c r="BE360" s="201">
        <f>IF(N360="základní",J360,0)</f>
        <v>0</v>
      </c>
      <c r="BF360" s="201">
        <f>IF(N360="snížená",J360,0)</f>
        <v>0</v>
      </c>
      <c r="BG360" s="201">
        <f>IF(N360="zákl. přenesená",J360,0)</f>
        <v>0</v>
      </c>
      <c r="BH360" s="201">
        <f>IF(N360="sníž. přenesená",J360,0)</f>
        <v>0</v>
      </c>
      <c r="BI360" s="201">
        <f>IF(N360="nulová",J360,0)</f>
        <v>0</v>
      </c>
      <c r="BJ360" s="24" t="s">
        <v>76</v>
      </c>
      <c r="BK360" s="201">
        <f>ROUND(I360*H360,2)</f>
        <v>0</v>
      </c>
      <c r="BL360" s="24" t="s">
        <v>86</v>
      </c>
      <c r="BM360" s="24" t="s">
        <v>600</v>
      </c>
    </row>
    <row r="361" spans="2:65" s="11" customFormat="1">
      <c r="B361" s="202"/>
      <c r="C361" s="203"/>
      <c r="D361" s="204" t="s">
        <v>151</v>
      </c>
      <c r="E361" s="205" t="s">
        <v>21</v>
      </c>
      <c r="F361" s="206" t="s">
        <v>601</v>
      </c>
      <c r="G361" s="203"/>
      <c r="H361" s="207" t="s">
        <v>21</v>
      </c>
      <c r="I361" s="208"/>
      <c r="J361" s="203"/>
      <c r="K361" s="203"/>
      <c r="L361" s="209"/>
      <c r="M361" s="210"/>
      <c r="N361" s="211"/>
      <c r="O361" s="211"/>
      <c r="P361" s="211"/>
      <c r="Q361" s="211"/>
      <c r="R361" s="211"/>
      <c r="S361" s="211"/>
      <c r="T361" s="212"/>
      <c r="AT361" s="213" t="s">
        <v>151</v>
      </c>
      <c r="AU361" s="213" t="s">
        <v>80</v>
      </c>
      <c r="AV361" s="11" t="s">
        <v>76</v>
      </c>
      <c r="AW361" s="11" t="s">
        <v>35</v>
      </c>
      <c r="AX361" s="11" t="s">
        <v>71</v>
      </c>
      <c r="AY361" s="213" t="s">
        <v>144</v>
      </c>
    </row>
    <row r="362" spans="2:65" s="12" customFormat="1">
      <c r="B362" s="214"/>
      <c r="C362" s="215"/>
      <c r="D362" s="216" t="s">
        <v>151</v>
      </c>
      <c r="E362" s="217" t="s">
        <v>21</v>
      </c>
      <c r="F362" s="218" t="s">
        <v>76</v>
      </c>
      <c r="G362" s="215"/>
      <c r="H362" s="219">
        <v>1</v>
      </c>
      <c r="I362" s="220"/>
      <c r="J362" s="215"/>
      <c r="K362" s="215"/>
      <c r="L362" s="221"/>
      <c r="M362" s="222"/>
      <c r="N362" s="223"/>
      <c r="O362" s="223"/>
      <c r="P362" s="223"/>
      <c r="Q362" s="223"/>
      <c r="R362" s="223"/>
      <c r="S362" s="223"/>
      <c r="T362" s="224"/>
      <c r="AT362" s="225" t="s">
        <v>151</v>
      </c>
      <c r="AU362" s="225" t="s">
        <v>80</v>
      </c>
      <c r="AV362" s="12" t="s">
        <v>80</v>
      </c>
      <c r="AW362" s="12" t="s">
        <v>35</v>
      </c>
      <c r="AX362" s="12" t="s">
        <v>76</v>
      </c>
      <c r="AY362" s="225" t="s">
        <v>144</v>
      </c>
    </row>
    <row r="363" spans="2:65" s="1" customFormat="1" ht="22.5" customHeight="1">
      <c r="B363" s="41"/>
      <c r="C363" s="190" t="s">
        <v>602</v>
      </c>
      <c r="D363" s="190" t="s">
        <v>145</v>
      </c>
      <c r="E363" s="191" t="s">
        <v>603</v>
      </c>
      <c r="F363" s="192" t="s">
        <v>604</v>
      </c>
      <c r="G363" s="193" t="s">
        <v>271</v>
      </c>
      <c r="H363" s="194">
        <v>1</v>
      </c>
      <c r="I363" s="195"/>
      <c r="J363" s="196">
        <f>ROUND(I363*H363,2)</f>
        <v>0</v>
      </c>
      <c r="K363" s="192" t="s">
        <v>156</v>
      </c>
      <c r="L363" s="61"/>
      <c r="M363" s="197" t="s">
        <v>21</v>
      </c>
      <c r="N363" s="198" t="s">
        <v>42</v>
      </c>
      <c r="O363" s="42"/>
      <c r="P363" s="199">
        <f>O363*H363</f>
        <v>0</v>
      </c>
      <c r="Q363" s="199">
        <v>0</v>
      </c>
      <c r="R363" s="199">
        <f>Q363*H363</f>
        <v>0</v>
      </c>
      <c r="S363" s="199">
        <v>0.13800000000000001</v>
      </c>
      <c r="T363" s="200">
        <f>S363*H363</f>
        <v>0.13800000000000001</v>
      </c>
      <c r="AR363" s="24" t="s">
        <v>86</v>
      </c>
      <c r="AT363" s="24" t="s">
        <v>145</v>
      </c>
      <c r="AU363" s="24" t="s">
        <v>80</v>
      </c>
      <c r="AY363" s="24" t="s">
        <v>144</v>
      </c>
      <c r="BE363" s="201">
        <f>IF(N363="základní",J363,0)</f>
        <v>0</v>
      </c>
      <c r="BF363" s="201">
        <f>IF(N363="snížená",J363,0)</f>
        <v>0</v>
      </c>
      <c r="BG363" s="201">
        <f>IF(N363="zákl. přenesená",J363,0)</f>
        <v>0</v>
      </c>
      <c r="BH363" s="201">
        <f>IF(N363="sníž. přenesená",J363,0)</f>
        <v>0</v>
      </c>
      <c r="BI363" s="201">
        <f>IF(N363="nulová",J363,0)</f>
        <v>0</v>
      </c>
      <c r="BJ363" s="24" t="s">
        <v>76</v>
      </c>
      <c r="BK363" s="201">
        <f>ROUND(I363*H363,2)</f>
        <v>0</v>
      </c>
      <c r="BL363" s="24" t="s">
        <v>86</v>
      </c>
      <c r="BM363" s="24" t="s">
        <v>605</v>
      </c>
    </row>
    <row r="364" spans="2:65" s="11" customFormat="1">
      <c r="B364" s="202"/>
      <c r="C364" s="203"/>
      <c r="D364" s="204" t="s">
        <v>151</v>
      </c>
      <c r="E364" s="205" t="s">
        <v>21</v>
      </c>
      <c r="F364" s="206" t="s">
        <v>601</v>
      </c>
      <c r="G364" s="203"/>
      <c r="H364" s="207" t="s">
        <v>21</v>
      </c>
      <c r="I364" s="208"/>
      <c r="J364" s="203"/>
      <c r="K364" s="203"/>
      <c r="L364" s="209"/>
      <c r="M364" s="210"/>
      <c r="N364" s="211"/>
      <c r="O364" s="211"/>
      <c r="P364" s="211"/>
      <c r="Q364" s="211"/>
      <c r="R364" s="211"/>
      <c r="S364" s="211"/>
      <c r="T364" s="212"/>
      <c r="AT364" s="213" t="s">
        <v>151</v>
      </c>
      <c r="AU364" s="213" t="s">
        <v>80</v>
      </c>
      <c r="AV364" s="11" t="s">
        <v>76</v>
      </c>
      <c r="AW364" s="11" t="s">
        <v>35</v>
      </c>
      <c r="AX364" s="11" t="s">
        <v>71</v>
      </c>
      <c r="AY364" s="213" t="s">
        <v>144</v>
      </c>
    </row>
    <row r="365" spans="2:65" s="12" customFormat="1">
      <c r="B365" s="214"/>
      <c r="C365" s="215"/>
      <c r="D365" s="216" t="s">
        <v>151</v>
      </c>
      <c r="E365" s="217" t="s">
        <v>21</v>
      </c>
      <c r="F365" s="218" t="s">
        <v>76</v>
      </c>
      <c r="G365" s="215"/>
      <c r="H365" s="219">
        <v>1</v>
      </c>
      <c r="I365" s="220"/>
      <c r="J365" s="215"/>
      <c r="K365" s="215"/>
      <c r="L365" s="221"/>
      <c r="M365" s="222"/>
      <c r="N365" s="223"/>
      <c r="O365" s="223"/>
      <c r="P365" s="223"/>
      <c r="Q365" s="223"/>
      <c r="R365" s="223"/>
      <c r="S365" s="223"/>
      <c r="T365" s="224"/>
      <c r="AT365" s="225" t="s">
        <v>151</v>
      </c>
      <c r="AU365" s="225" t="s">
        <v>80</v>
      </c>
      <c r="AV365" s="12" t="s">
        <v>80</v>
      </c>
      <c r="AW365" s="12" t="s">
        <v>35</v>
      </c>
      <c r="AX365" s="12" t="s">
        <v>76</v>
      </c>
      <c r="AY365" s="225" t="s">
        <v>144</v>
      </c>
    </row>
    <row r="366" spans="2:65" s="1" customFormat="1" ht="31.5" customHeight="1">
      <c r="B366" s="41"/>
      <c r="C366" s="190" t="s">
        <v>606</v>
      </c>
      <c r="D366" s="190" t="s">
        <v>145</v>
      </c>
      <c r="E366" s="191" t="s">
        <v>607</v>
      </c>
      <c r="F366" s="192" t="s">
        <v>608</v>
      </c>
      <c r="G366" s="193" t="s">
        <v>261</v>
      </c>
      <c r="H366" s="194">
        <v>5.7</v>
      </c>
      <c r="I366" s="195"/>
      <c r="J366" s="196">
        <f>ROUND(I366*H366,2)</f>
        <v>0</v>
      </c>
      <c r="K366" s="192" t="s">
        <v>156</v>
      </c>
      <c r="L366" s="61"/>
      <c r="M366" s="197" t="s">
        <v>21</v>
      </c>
      <c r="N366" s="198" t="s">
        <v>42</v>
      </c>
      <c r="O366" s="42"/>
      <c r="P366" s="199">
        <f>O366*H366</f>
        <v>0</v>
      </c>
      <c r="Q366" s="199">
        <v>1.804E-2</v>
      </c>
      <c r="R366" s="199">
        <f>Q366*H366</f>
        <v>0.102828</v>
      </c>
      <c r="S366" s="199">
        <v>0</v>
      </c>
      <c r="T366" s="200">
        <f>S366*H366</f>
        <v>0</v>
      </c>
      <c r="AR366" s="24" t="s">
        <v>86</v>
      </c>
      <c r="AT366" s="24" t="s">
        <v>145</v>
      </c>
      <c r="AU366" s="24" t="s">
        <v>80</v>
      </c>
      <c r="AY366" s="24" t="s">
        <v>144</v>
      </c>
      <c r="BE366" s="201">
        <f>IF(N366="základní",J366,0)</f>
        <v>0</v>
      </c>
      <c r="BF366" s="201">
        <f>IF(N366="snížená",J366,0)</f>
        <v>0</v>
      </c>
      <c r="BG366" s="201">
        <f>IF(N366="zákl. přenesená",J366,0)</f>
        <v>0</v>
      </c>
      <c r="BH366" s="201">
        <f>IF(N366="sníž. přenesená",J366,0)</f>
        <v>0</v>
      </c>
      <c r="BI366" s="201">
        <f>IF(N366="nulová",J366,0)</f>
        <v>0</v>
      </c>
      <c r="BJ366" s="24" t="s">
        <v>76</v>
      </c>
      <c r="BK366" s="201">
        <f>ROUND(I366*H366,2)</f>
        <v>0</v>
      </c>
      <c r="BL366" s="24" t="s">
        <v>86</v>
      </c>
      <c r="BM366" s="24" t="s">
        <v>609</v>
      </c>
    </row>
    <row r="367" spans="2:65" s="11" customFormat="1">
      <c r="B367" s="202"/>
      <c r="C367" s="203"/>
      <c r="D367" s="204" t="s">
        <v>151</v>
      </c>
      <c r="E367" s="205" t="s">
        <v>21</v>
      </c>
      <c r="F367" s="206" t="s">
        <v>540</v>
      </c>
      <c r="G367" s="203"/>
      <c r="H367" s="207" t="s">
        <v>21</v>
      </c>
      <c r="I367" s="208"/>
      <c r="J367" s="203"/>
      <c r="K367" s="203"/>
      <c r="L367" s="209"/>
      <c r="M367" s="210"/>
      <c r="N367" s="211"/>
      <c r="O367" s="211"/>
      <c r="P367" s="211"/>
      <c r="Q367" s="211"/>
      <c r="R367" s="211"/>
      <c r="S367" s="211"/>
      <c r="T367" s="212"/>
      <c r="AT367" s="213" t="s">
        <v>151</v>
      </c>
      <c r="AU367" s="213" t="s">
        <v>80</v>
      </c>
      <c r="AV367" s="11" t="s">
        <v>76</v>
      </c>
      <c r="AW367" s="11" t="s">
        <v>35</v>
      </c>
      <c r="AX367" s="11" t="s">
        <v>71</v>
      </c>
      <c r="AY367" s="213" t="s">
        <v>144</v>
      </c>
    </row>
    <row r="368" spans="2:65" s="12" customFormat="1">
      <c r="B368" s="214"/>
      <c r="C368" s="215"/>
      <c r="D368" s="216" t="s">
        <v>151</v>
      </c>
      <c r="E368" s="217" t="s">
        <v>21</v>
      </c>
      <c r="F368" s="218" t="s">
        <v>610</v>
      </c>
      <c r="G368" s="215"/>
      <c r="H368" s="219">
        <v>5.7</v>
      </c>
      <c r="I368" s="220"/>
      <c r="J368" s="215"/>
      <c r="K368" s="215"/>
      <c r="L368" s="221"/>
      <c r="M368" s="222"/>
      <c r="N368" s="223"/>
      <c r="O368" s="223"/>
      <c r="P368" s="223"/>
      <c r="Q368" s="223"/>
      <c r="R368" s="223"/>
      <c r="S368" s="223"/>
      <c r="T368" s="224"/>
      <c r="AT368" s="225" t="s">
        <v>151</v>
      </c>
      <c r="AU368" s="225" t="s">
        <v>80</v>
      </c>
      <c r="AV368" s="12" t="s">
        <v>80</v>
      </c>
      <c r="AW368" s="12" t="s">
        <v>35</v>
      </c>
      <c r="AX368" s="12" t="s">
        <v>76</v>
      </c>
      <c r="AY368" s="225" t="s">
        <v>144</v>
      </c>
    </row>
    <row r="369" spans="2:65" s="1" customFormat="1" ht="22.5" customHeight="1">
      <c r="B369" s="41"/>
      <c r="C369" s="190" t="s">
        <v>611</v>
      </c>
      <c r="D369" s="190" t="s">
        <v>145</v>
      </c>
      <c r="E369" s="191" t="s">
        <v>612</v>
      </c>
      <c r="F369" s="192" t="s">
        <v>613</v>
      </c>
      <c r="G369" s="193" t="s">
        <v>261</v>
      </c>
      <c r="H369" s="194">
        <v>0.5</v>
      </c>
      <c r="I369" s="195"/>
      <c r="J369" s="196">
        <f>ROUND(I369*H369,2)</f>
        <v>0</v>
      </c>
      <c r="K369" s="192" t="s">
        <v>156</v>
      </c>
      <c r="L369" s="61"/>
      <c r="M369" s="197" t="s">
        <v>21</v>
      </c>
      <c r="N369" s="198" t="s">
        <v>42</v>
      </c>
      <c r="O369" s="42"/>
      <c r="P369" s="199">
        <f>O369*H369</f>
        <v>0</v>
      </c>
      <c r="Q369" s="199">
        <v>1.07E-3</v>
      </c>
      <c r="R369" s="199">
        <f>Q369*H369</f>
        <v>5.3499999999999999E-4</v>
      </c>
      <c r="S369" s="199">
        <v>4.4999999999999998E-2</v>
      </c>
      <c r="T369" s="200">
        <f>S369*H369</f>
        <v>2.2499999999999999E-2</v>
      </c>
      <c r="AR369" s="24" t="s">
        <v>86</v>
      </c>
      <c r="AT369" s="24" t="s">
        <v>145</v>
      </c>
      <c r="AU369" s="24" t="s">
        <v>80</v>
      </c>
      <c r="AY369" s="24" t="s">
        <v>144</v>
      </c>
      <c r="BE369" s="201">
        <f>IF(N369="základní",J369,0)</f>
        <v>0</v>
      </c>
      <c r="BF369" s="201">
        <f>IF(N369="snížená",J369,0)</f>
        <v>0</v>
      </c>
      <c r="BG369" s="201">
        <f>IF(N369="zákl. přenesená",J369,0)</f>
        <v>0</v>
      </c>
      <c r="BH369" s="201">
        <f>IF(N369="sníž. přenesená",J369,0)</f>
        <v>0</v>
      </c>
      <c r="BI369" s="201">
        <f>IF(N369="nulová",J369,0)</f>
        <v>0</v>
      </c>
      <c r="BJ369" s="24" t="s">
        <v>76</v>
      </c>
      <c r="BK369" s="201">
        <f>ROUND(I369*H369,2)</f>
        <v>0</v>
      </c>
      <c r="BL369" s="24" t="s">
        <v>86</v>
      </c>
      <c r="BM369" s="24" t="s">
        <v>614</v>
      </c>
    </row>
    <row r="370" spans="2:65" s="11" customFormat="1">
      <c r="B370" s="202"/>
      <c r="C370" s="203"/>
      <c r="D370" s="204" t="s">
        <v>151</v>
      </c>
      <c r="E370" s="205" t="s">
        <v>21</v>
      </c>
      <c r="F370" s="206" t="s">
        <v>540</v>
      </c>
      <c r="G370" s="203"/>
      <c r="H370" s="207" t="s">
        <v>21</v>
      </c>
      <c r="I370" s="208"/>
      <c r="J370" s="203"/>
      <c r="K370" s="203"/>
      <c r="L370" s="209"/>
      <c r="M370" s="210"/>
      <c r="N370" s="211"/>
      <c r="O370" s="211"/>
      <c r="P370" s="211"/>
      <c r="Q370" s="211"/>
      <c r="R370" s="211"/>
      <c r="S370" s="211"/>
      <c r="T370" s="212"/>
      <c r="AT370" s="213" t="s">
        <v>151</v>
      </c>
      <c r="AU370" s="213" t="s">
        <v>80</v>
      </c>
      <c r="AV370" s="11" t="s">
        <v>76</v>
      </c>
      <c r="AW370" s="11" t="s">
        <v>35</v>
      </c>
      <c r="AX370" s="11" t="s">
        <v>71</v>
      </c>
      <c r="AY370" s="213" t="s">
        <v>144</v>
      </c>
    </row>
    <row r="371" spans="2:65" s="12" customFormat="1">
      <c r="B371" s="214"/>
      <c r="C371" s="215"/>
      <c r="D371" s="216" t="s">
        <v>151</v>
      </c>
      <c r="E371" s="217" t="s">
        <v>21</v>
      </c>
      <c r="F371" s="218" t="s">
        <v>615</v>
      </c>
      <c r="G371" s="215"/>
      <c r="H371" s="219">
        <v>0.5</v>
      </c>
      <c r="I371" s="220"/>
      <c r="J371" s="215"/>
      <c r="K371" s="215"/>
      <c r="L371" s="221"/>
      <c r="M371" s="222"/>
      <c r="N371" s="223"/>
      <c r="O371" s="223"/>
      <c r="P371" s="223"/>
      <c r="Q371" s="223"/>
      <c r="R371" s="223"/>
      <c r="S371" s="223"/>
      <c r="T371" s="224"/>
      <c r="AT371" s="225" t="s">
        <v>151</v>
      </c>
      <c r="AU371" s="225" t="s">
        <v>80</v>
      </c>
      <c r="AV371" s="12" t="s">
        <v>80</v>
      </c>
      <c r="AW371" s="12" t="s">
        <v>35</v>
      </c>
      <c r="AX371" s="12" t="s">
        <v>76</v>
      </c>
      <c r="AY371" s="225" t="s">
        <v>144</v>
      </c>
    </row>
    <row r="372" spans="2:65" s="1" customFormat="1" ht="22.5" customHeight="1">
      <c r="B372" s="41"/>
      <c r="C372" s="190" t="s">
        <v>616</v>
      </c>
      <c r="D372" s="190" t="s">
        <v>145</v>
      </c>
      <c r="E372" s="191" t="s">
        <v>617</v>
      </c>
      <c r="F372" s="192" t="s">
        <v>618</v>
      </c>
      <c r="G372" s="193" t="s">
        <v>261</v>
      </c>
      <c r="H372" s="194">
        <v>13.208</v>
      </c>
      <c r="I372" s="195"/>
      <c r="J372" s="196">
        <f>ROUND(I372*H372,2)</f>
        <v>0</v>
      </c>
      <c r="K372" s="192" t="s">
        <v>156</v>
      </c>
      <c r="L372" s="61"/>
      <c r="M372" s="197" t="s">
        <v>21</v>
      </c>
      <c r="N372" s="198" t="s">
        <v>42</v>
      </c>
      <c r="O372" s="42"/>
      <c r="P372" s="199">
        <f>O372*H372</f>
        <v>0</v>
      </c>
      <c r="Q372" s="199">
        <v>1.6000000000000001E-4</v>
      </c>
      <c r="R372" s="199">
        <f>Q372*H372</f>
        <v>2.1132800000000004E-3</v>
      </c>
      <c r="S372" s="199">
        <v>0</v>
      </c>
      <c r="T372" s="200">
        <f>S372*H372</f>
        <v>0</v>
      </c>
      <c r="AR372" s="24" t="s">
        <v>86</v>
      </c>
      <c r="AT372" s="24" t="s">
        <v>145</v>
      </c>
      <c r="AU372" s="24" t="s">
        <v>80</v>
      </c>
      <c r="AY372" s="24" t="s">
        <v>144</v>
      </c>
      <c r="BE372" s="201">
        <f>IF(N372="základní",J372,0)</f>
        <v>0</v>
      </c>
      <c r="BF372" s="201">
        <f>IF(N372="snížená",J372,0)</f>
        <v>0</v>
      </c>
      <c r="BG372" s="201">
        <f>IF(N372="zákl. přenesená",J372,0)</f>
        <v>0</v>
      </c>
      <c r="BH372" s="201">
        <f>IF(N372="sníž. přenesená",J372,0)</f>
        <v>0</v>
      </c>
      <c r="BI372" s="201">
        <f>IF(N372="nulová",J372,0)</f>
        <v>0</v>
      </c>
      <c r="BJ372" s="24" t="s">
        <v>76</v>
      </c>
      <c r="BK372" s="201">
        <f>ROUND(I372*H372,2)</f>
        <v>0</v>
      </c>
      <c r="BL372" s="24" t="s">
        <v>86</v>
      </c>
      <c r="BM372" s="24" t="s">
        <v>619</v>
      </c>
    </row>
    <row r="373" spans="2:65" s="11" customFormat="1">
      <c r="B373" s="202"/>
      <c r="C373" s="203"/>
      <c r="D373" s="204" t="s">
        <v>151</v>
      </c>
      <c r="E373" s="205" t="s">
        <v>21</v>
      </c>
      <c r="F373" s="206" t="s">
        <v>540</v>
      </c>
      <c r="G373" s="203"/>
      <c r="H373" s="207" t="s">
        <v>21</v>
      </c>
      <c r="I373" s="208"/>
      <c r="J373" s="203"/>
      <c r="K373" s="203"/>
      <c r="L373" s="209"/>
      <c r="M373" s="210"/>
      <c r="N373" s="211"/>
      <c r="O373" s="211"/>
      <c r="P373" s="211"/>
      <c r="Q373" s="211"/>
      <c r="R373" s="211"/>
      <c r="S373" s="211"/>
      <c r="T373" s="212"/>
      <c r="AT373" s="213" t="s">
        <v>151</v>
      </c>
      <c r="AU373" s="213" t="s">
        <v>80</v>
      </c>
      <c r="AV373" s="11" t="s">
        <v>76</v>
      </c>
      <c r="AW373" s="11" t="s">
        <v>35</v>
      </c>
      <c r="AX373" s="11" t="s">
        <v>71</v>
      </c>
      <c r="AY373" s="213" t="s">
        <v>144</v>
      </c>
    </row>
    <row r="374" spans="2:65" s="12" customFormat="1">
      <c r="B374" s="214"/>
      <c r="C374" s="215"/>
      <c r="D374" s="216" t="s">
        <v>151</v>
      </c>
      <c r="E374" s="217" t="s">
        <v>21</v>
      </c>
      <c r="F374" s="218" t="s">
        <v>620</v>
      </c>
      <c r="G374" s="215"/>
      <c r="H374" s="219">
        <v>13.208</v>
      </c>
      <c r="I374" s="220"/>
      <c r="J374" s="215"/>
      <c r="K374" s="215"/>
      <c r="L374" s="221"/>
      <c r="M374" s="222"/>
      <c r="N374" s="223"/>
      <c r="O374" s="223"/>
      <c r="P374" s="223"/>
      <c r="Q374" s="223"/>
      <c r="R374" s="223"/>
      <c r="S374" s="223"/>
      <c r="T374" s="224"/>
      <c r="AT374" s="225" t="s">
        <v>151</v>
      </c>
      <c r="AU374" s="225" t="s">
        <v>80</v>
      </c>
      <c r="AV374" s="12" t="s">
        <v>80</v>
      </c>
      <c r="AW374" s="12" t="s">
        <v>35</v>
      </c>
      <c r="AX374" s="12" t="s">
        <v>76</v>
      </c>
      <c r="AY374" s="225" t="s">
        <v>144</v>
      </c>
    </row>
    <row r="375" spans="2:65" s="1" customFormat="1" ht="22.5" customHeight="1">
      <c r="B375" s="41"/>
      <c r="C375" s="190" t="s">
        <v>621</v>
      </c>
      <c r="D375" s="190" t="s">
        <v>145</v>
      </c>
      <c r="E375" s="191" t="s">
        <v>622</v>
      </c>
      <c r="F375" s="192" t="s">
        <v>623</v>
      </c>
      <c r="G375" s="193" t="s">
        <v>148</v>
      </c>
      <c r="H375" s="194">
        <v>3.8</v>
      </c>
      <c r="I375" s="195"/>
      <c r="J375" s="196">
        <f>ROUND(I375*H375,2)</f>
        <v>0</v>
      </c>
      <c r="K375" s="192" t="s">
        <v>156</v>
      </c>
      <c r="L375" s="61"/>
      <c r="M375" s="197" t="s">
        <v>21</v>
      </c>
      <c r="N375" s="198" t="s">
        <v>42</v>
      </c>
      <c r="O375" s="42"/>
      <c r="P375" s="199">
        <f>O375*H375</f>
        <v>0</v>
      </c>
      <c r="Q375" s="199">
        <v>0</v>
      </c>
      <c r="R375" s="199">
        <f>Q375*H375</f>
        <v>0</v>
      </c>
      <c r="S375" s="199">
        <v>0.05</v>
      </c>
      <c r="T375" s="200">
        <f>S375*H375</f>
        <v>0.19</v>
      </c>
      <c r="AR375" s="24" t="s">
        <v>86</v>
      </c>
      <c r="AT375" s="24" t="s">
        <v>145</v>
      </c>
      <c r="AU375" s="24" t="s">
        <v>80</v>
      </c>
      <c r="AY375" s="24" t="s">
        <v>144</v>
      </c>
      <c r="BE375" s="201">
        <f>IF(N375="základní",J375,0)</f>
        <v>0</v>
      </c>
      <c r="BF375" s="201">
        <f>IF(N375="snížená",J375,0)</f>
        <v>0</v>
      </c>
      <c r="BG375" s="201">
        <f>IF(N375="zákl. přenesená",J375,0)</f>
        <v>0</v>
      </c>
      <c r="BH375" s="201">
        <f>IF(N375="sníž. přenesená",J375,0)</f>
        <v>0</v>
      </c>
      <c r="BI375" s="201">
        <f>IF(N375="nulová",J375,0)</f>
        <v>0</v>
      </c>
      <c r="BJ375" s="24" t="s">
        <v>76</v>
      </c>
      <c r="BK375" s="201">
        <f>ROUND(I375*H375,2)</f>
        <v>0</v>
      </c>
      <c r="BL375" s="24" t="s">
        <v>86</v>
      </c>
      <c r="BM375" s="24" t="s">
        <v>624</v>
      </c>
    </row>
    <row r="376" spans="2:65" s="11" customFormat="1">
      <c r="B376" s="202"/>
      <c r="C376" s="203"/>
      <c r="D376" s="204" t="s">
        <v>151</v>
      </c>
      <c r="E376" s="205" t="s">
        <v>21</v>
      </c>
      <c r="F376" s="206" t="s">
        <v>625</v>
      </c>
      <c r="G376" s="203"/>
      <c r="H376" s="207" t="s">
        <v>21</v>
      </c>
      <c r="I376" s="208"/>
      <c r="J376" s="203"/>
      <c r="K376" s="203"/>
      <c r="L376" s="209"/>
      <c r="M376" s="210"/>
      <c r="N376" s="211"/>
      <c r="O376" s="211"/>
      <c r="P376" s="211"/>
      <c r="Q376" s="211"/>
      <c r="R376" s="211"/>
      <c r="S376" s="211"/>
      <c r="T376" s="212"/>
      <c r="AT376" s="213" t="s">
        <v>151</v>
      </c>
      <c r="AU376" s="213" t="s">
        <v>80</v>
      </c>
      <c r="AV376" s="11" t="s">
        <v>76</v>
      </c>
      <c r="AW376" s="11" t="s">
        <v>35</v>
      </c>
      <c r="AX376" s="11" t="s">
        <v>71</v>
      </c>
      <c r="AY376" s="213" t="s">
        <v>144</v>
      </c>
    </row>
    <row r="377" spans="2:65" s="12" customFormat="1">
      <c r="B377" s="214"/>
      <c r="C377" s="215"/>
      <c r="D377" s="204" t="s">
        <v>151</v>
      </c>
      <c r="E377" s="226" t="s">
        <v>21</v>
      </c>
      <c r="F377" s="227" t="s">
        <v>626</v>
      </c>
      <c r="G377" s="215"/>
      <c r="H377" s="228">
        <v>3.8</v>
      </c>
      <c r="I377" s="220"/>
      <c r="J377" s="215"/>
      <c r="K377" s="215"/>
      <c r="L377" s="221"/>
      <c r="M377" s="222"/>
      <c r="N377" s="223"/>
      <c r="O377" s="223"/>
      <c r="P377" s="223"/>
      <c r="Q377" s="223"/>
      <c r="R377" s="223"/>
      <c r="S377" s="223"/>
      <c r="T377" s="224"/>
      <c r="AT377" s="225" t="s">
        <v>151</v>
      </c>
      <c r="AU377" s="225" t="s">
        <v>80</v>
      </c>
      <c r="AV377" s="12" t="s">
        <v>80</v>
      </c>
      <c r="AW377" s="12" t="s">
        <v>35</v>
      </c>
      <c r="AX377" s="12" t="s">
        <v>76</v>
      </c>
      <c r="AY377" s="225" t="s">
        <v>144</v>
      </c>
    </row>
    <row r="378" spans="2:65" s="10" customFormat="1" ht="29.85" customHeight="1">
      <c r="B378" s="176"/>
      <c r="C378" s="177"/>
      <c r="D378" s="178" t="s">
        <v>70</v>
      </c>
      <c r="E378" s="229" t="s">
        <v>627</v>
      </c>
      <c r="F378" s="229" t="s">
        <v>628</v>
      </c>
      <c r="G378" s="177"/>
      <c r="H378" s="177"/>
      <c r="I378" s="180"/>
      <c r="J378" s="230">
        <f>BK378</f>
        <v>0</v>
      </c>
      <c r="K378" s="177"/>
      <c r="L378" s="182"/>
      <c r="M378" s="183"/>
      <c r="N378" s="184"/>
      <c r="O378" s="184"/>
      <c r="P378" s="185">
        <f>SUM(P379:P392)</f>
        <v>0</v>
      </c>
      <c r="Q378" s="184"/>
      <c r="R378" s="185">
        <f>SUM(R379:R392)</f>
        <v>0</v>
      </c>
      <c r="S378" s="184"/>
      <c r="T378" s="186">
        <f>SUM(T379:T392)</f>
        <v>0</v>
      </c>
      <c r="AR378" s="187" t="s">
        <v>76</v>
      </c>
      <c r="AT378" s="188" t="s">
        <v>70</v>
      </c>
      <c r="AU378" s="188" t="s">
        <v>76</v>
      </c>
      <c r="AY378" s="187" t="s">
        <v>144</v>
      </c>
      <c r="BK378" s="189">
        <f>SUM(BK379:BK392)</f>
        <v>0</v>
      </c>
    </row>
    <row r="379" spans="2:65" s="1" customFormat="1" ht="31.5" customHeight="1">
      <c r="B379" s="41"/>
      <c r="C379" s="190" t="s">
        <v>629</v>
      </c>
      <c r="D379" s="190" t="s">
        <v>145</v>
      </c>
      <c r="E379" s="191" t="s">
        <v>630</v>
      </c>
      <c r="F379" s="192" t="s">
        <v>631</v>
      </c>
      <c r="G379" s="193" t="s">
        <v>206</v>
      </c>
      <c r="H379" s="194">
        <v>63.593000000000004</v>
      </c>
      <c r="I379" s="195"/>
      <c r="J379" s="196">
        <f>ROUND(I379*H379,2)</f>
        <v>0</v>
      </c>
      <c r="K379" s="192" t="s">
        <v>149</v>
      </c>
      <c r="L379" s="61"/>
      <c r="M379" s="197" t="s">
        <v>21</v>
      </c>
      <c r="N379" s="198" t="s">
        <v>42</v>
      </c>
      <c r="O379" s="42"/>
      <c r="P379" s="199">
        <f>O379*H379</f>
        <v>0</v>
      </c>
      <c r="Q379" s="199">
        <v>0</v>
      </c>
      <c r="R379" s="199">
        <f>Q379*H379</f>
        <v>0</v>
      </c>
      <c r="S379" s="199">
        <v>0</v>
      </c>
      <c r="T379" s="200">
        <f>S379*H379</f>
        <v>0</v>
      </c>
      <c r="AR379" s="24" t="s">
        <v>86</v>
      </c>
      <c r="AT379" s="24" t="s">
        <v>145</v>
      </c>
      <c r="AU379" s="24" t="s">
        <v>80</v>
      </c>
      <c r="AY379" s="24" t="s">
        <v>144</v>
      </c>
      <c r="BE379" s="201">
        <f>IF(N379="základní",J379,0)</f>
        <v>0</v>
      </c>
      <c r="BF379" s="201">
        <f>IF(N379="snížená",J379,0)</f>
        <v>0</v>
      </c>
      <c r="BG379" s="201">
        <f>IF(N379="zákl. přenesená",J379,0)</f>
        <v>0</v>
      </c>
      <c r="BH379" s="201">
        <f>IF(N379="sníž. přenesená",J379,0)</f>
        <v>0</v>
      </c>
      <c r="BI379" s="201">
        <f>IF(N379="nulová",J379,0)</f>
        <v>0</v>
      </c>
      <c r="BJ379" s="24" t="s">
        <v>76</v>
      </c>
      <c r="BK379" s="201">
        <f>ROUND(I379*H379,2)</f>
        <v>0</v>
      </c>
      <c r="BL379" s="24" t="s">
        <v>86</v>
      </c>
      <c r="BM379" s="24" t="s">
        <v>632</v>
      </c>
    </row>
    <row r="380" spans="2:65" s="12" customFormat="1">
      <c r="B380" s="214"/>
      <c r="C380" s="215"/>
      <c r="D380" s="204" t="s">
        <v>151</v>
      </c>
      <c r="E380" s="226" t="s">
        <v>21</v>
      </c>
      <c r="F380" s="227" t="s">
        <v>633</v>
      </c>
      <c r="G380" s="215"/>
      <c r="H380" s="228">
        <v>64.257000000000005</v>
      </c>
      <c r="I380" s="220"/>
      <c r="J380" s="215"/>
      <c r="K380" s="215"/>
      <c r="L380" s="221"/>
      <c r="M380" s="222"/>
      <c r="N380" s="223"/>
      <c r="O380" s="223"/>
      <c r="P380" s="223"/>
      <c r="Q380" s="223"/>
      <c r="R380" s="223"/>
      <c r="S380" s="223"/>
      <c r="T380" s="224"/>
      <c r="AT380" s="225" t="s">
        <v>151</v>
      </c>
      <c r="AU380" s="225" t="s">
        <v>80</v>
      </c>
      <c r="AV380" s="12" t="s">
        <v>80</v>
      </c>
      <c r="AW380" s="12" t="s">
        <v>35</v>
      </c>
      <c r="AX380" s="12" t="s">
        <v>71</v>
      </c>
      <c r="AY380" s="225" t="s">
        <v>144</v>
      </c>
    </row>
    <row r="381" spans="2:65" s="12" customFormat="1">
      <c r="B381" s="214"/>
      <c r="C381" s="215"/>
      <c r="D381" s="204" t="s">
        <v>151</v>
      </c>
      <c r="E381" s="226" t="s">
        <v>21</v>
      </c>
      <c r="F381" s="227" t="s">
        <v>634</v>
      </c>
      <c r="G381" s="215"/>
      <c r="H381" s="228">
        <v>-0.66400000000000003</v>
      </c>
      <c r="I381" s="220"/>
      <c r="J381" s="215"/>
      <c r="K381" s="215"/>
      <c r="L381" s="221"/>
      <c r="M381" s="222"/>
      <c r="N381" s="223"/>
      <c r="O381" s="223"/>
      <c r="P381" s="223"/>
      <c r="Q381" s="223"/>
      <c r="R381" s="223"/>
      <c r="S381" s="223"/>
      <c r="T381" s="224"/>
      <c r="AT381" s="225" t="s">
        <v>151</v>
      </c>
      <c r="AU381" s="225" t="s">
        <v>80</v>
      </c>
      <c r="AV381" s="12" t="s">
        <v>80</v>
      </c>
      <c r="AW381" s="12" t="s">
        <v>35</v>
      </c>
      <c r="AX381" s="12" t="s">
        <v>71</v>
      </c>
      <c r="AY381" s="225" t="s">
        <v>144</v>
      </c>
    </row>
    <row r="382" spans="2:65" s="13" customFormat="1">
      <c r="B382" s="231"/>
      <c r="C382" s="232"/>
      <c r="D382" s="216" t="s">
        <v>151</v>
      </c>
      <c r="E382" s="233" t="s">
        <v>21</v>
      </c>
      <c r="F382" s="234" t="s">
        <v>176</v>
      </c>
      <c r="G382" s="232"/>
      <c r="H382" s="235">
        <v>63.593000000000004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AT382" s="241" t="s">
        <v>151</v>
      </c>
      <c r="AU382" s="241" t="s">
        <v>80</v>
      </c>
      <c r="AV382" s="13" t="s">
        <v>86</v>
      </c>
      <c r="AW382" s="13" t="s">
        <v>35</v>
      </c>
      <c r="AX382" s="13" t="s">
        <v>76</v>
      </c>
      <c r="AY382" s="241" t="s">
        <v>144</v>
      </c>
    </row>
    <row r="383" spans="2:65" s="1" customFormat="1" ht="22.5" customHeight="1">
      <c r="B383" s="41"/>
      <c r="C383" s="190" t="s">
        <v>635</v>
      </c>
      <c r="D383" s="190" t="s">
        <v>145</v>
      </c>
      <c r="E383" s="191" t="s">
        <v>636</v>
      </c>
      <c r="F383" s="192" t="s">
        <v>637</v>
      </c>
      <c r="G383" s="193" t="s">
        <v>206</v>
      </c>
      <c r="H383" s="194">
        <v>63.593000000000004</v>
      </c>
      <c r="I383" s="195"/>
      <c r="J383" s="196">
        <f>ROUND(I383*H383,2)</f>
        <v>0</v>
      </c>
      <c r="K383" s="192" t="s">
        <v>149</v>
      </c>
      <c r="L383" s="61"/>
      <c r="M383" s="197" t="s">
        <v>21</v>
      </c>
      <c r="N383" s="198" t="s">
        <v>42</v>
      </c>
      <c r="O383" s="42"/>
      <c r="P383" s="199">
        <f>O383*H383</f>
        <v>0</v>
      </c>
      <c r="Q383" s="199">
        <v>0</v>
      </c>
      <c r="R383" s="199">
        <f>Q383*H383</f>
        <v>0</v>
      </c>
      <c r="S383" s="199">
        <v>0</v>
      </c>
      <c r="T383" s="200">
        <f>S383*H383</f>
        <v>0</v>
      </c>
      <c r="AR383" s="24" t="s">
        <v>86</v>
      </c>
      <c r="AT383" s="24" t="s">
        <v>145</v>
      </c>
      <c r="AU383" s="24" t="s">
        <v>80</v>
      </c>
      <c r="AY383" s="24" t="s">
        <v>144</v>
      </c>
      <c r="BE383" s="201">
        <f>IF(N383="základní",J383,0)</f>
        <v>0</v>
      </c>
      <c r="BF383" s="201">
        <f>IF(N383="snížená",J383,0)</f>
        <v>0</v>
      </c>
      <c r="BG383" s="201">
        <f>IF(N383="zákl. přenesená",J383,0)</f>
        <v>0</v>
      </c>
      <c r="BH383" s="201">
        <f>IF(N383="sníž. přenesená",J383,0)</f>
        <v>0</v>
      </c>
      <c r="BI383" s="201">
        <f>IF(N383="nulová",J383,0)</f>
        <v>0</v>
      </c>
      <c r="BJ383" s="24" t="s">
        <v>76</v>
      </c>
      <c r="BK383" s="201">
        <f>ROUND(I383*H383,2)</f>
        <v>0</v>
      </c>
      <c r="BL383" s="24" t="s">
        <v>86</v>
      </c>
      <c r="BM383" s="24" t="s">
        <v>638</v>
      </c>
    </row>
    <row r="384" spans="2:65" s="12" customFormat="1">
      <c r="B384" s="214"/>
      <c r="C384" s="215"/>
      <c r="D384" s="216" t="s">
        <v>151</v>
      </c>
      <c r="E384" s="217" t="s">
        <v>21</v>
      </c>
      <c r="F384" s="218" t="s">
        <v>639</v>
      </c>
      <c r="G384" s="215"/>
      <c r="H384" s="219">
        <v>63.593000000000004</v>
      </c>
      <c r="I384" s="220"/>
      <c r="J384" s="215"/>
      <c r="K384" s="215"/>
      <c r="L384" s="221"/>
      <c r="M384" s="222"/>
      <c r="N384" s="223"/>
      <c r="O384" s="223"/>
      <c r="P384" s="223"/>
      <c r="Q384" s="223"/>
      <c r="R384" s="223"/>
      <c r="S384" s="223"/>
      <c r="T384" s="224"/>
      <c r="AT384" s="225" t="s">
        <v>151</v>
      </c>
      <c r="AU384" s="225" t="s">
        <v>80</v>
      </c>
      <c r="AV384" s="12" t="s">
        <v>80</v>
      </c>
      <c r="AW384" s="12" t="s">
        <v>35</v>
      </c>
      <c r="AX384" s="12" t="s">
        <v>76</v>
      </c>
      <c r="AY384" s="225" t="s">
        <v>144</v>
      </c>
    </row>
    <row r="385" spans="2:65" s="1" customFormat="1" ht="22.5" customHeight="1">
      <c r="B385" s="41"/>
      <c r="C385" s="190" t="s">
        <v>640</v>
      </c>
      <c r="D385" s="190" t="s">
        <v>145</v>
      </c>
      <c r="E385" s="191" t="s">
        <v>641</v>
      </c>
      <c r="F385" s="192" t="s">
        <v>642</v>
      </c>
      <c r="G385" s="193" t="s">
        <v>206</v>
      </c>
      <c r="H385" s="194">
        <v>1208.2670000000001</v>
      </c>
      <c r="I385" s="195"/>
      <c r="J385" s="196">
        <f>ROUND(I385*H385,2)</f>
        <v>0</v>
      </c>
      <c r="K385" s="192" t="s">
        <v>149</v>
      </c>
      <c r="L385" s="61"/>
      <c r="M385" s="197" t="s">
        <v>21</v>
      </c>
      <c r="N385" s="198" t="s">
        <v>42</v>
      </c>
      <c r="O385" s="42"/>
      <c r="P385" s="199">
        <f>O385*H385</f>
        <v>0</v>
      </c>
      <c r="Q385" s="199">
        <v>0</v>
      </c>
      <c r="R385" s="199">
        <f>Q385*H385</f>
        <v>0</v>
      </c>
      <c r="S385" s="199">
        <v>0</v>
      </c>
      <c r="T385" s="200">
        <f>S385*H385</f>
        <v>0</v>
      </c>
      <c r="AR385" s="24" t="s">
        <v>86</v>
      </c>
      <c r="AT385" s="24" t="s">
        <v>145</v>
      </c>
      <c r="AU385" s="24" t="s">
        <v>80</v>
      </c>
      <c r="AY385" s="24" t="s">
        <v>144</v>
      </c>
      <c r="BE385" s="201">
        <f>IF(N385="základní",J385,0)</f>
        <v>0</v>
      </c>
      <c r="BF385" s="201">
        <f>IF(N385="snížená",J385,0)</f>
        <v>0</v>
      </c>
      <c r="BG385" s="201">
        <f>IF(N385="zákl. přenesená",J385,0)</f>
        <v>0</v>
      </c>
      <c r="BH385" s="201">
        <f>IF(N385="sníž. přenesená",J385,0)</f>
        <v>0</v>
      </c>
      <c r="BI385" s="201">
        <f>IF(N385="nulová",J385,0)</f>
        <v>0</v>
      </c>
      <c r="BJ385" s="24" t="s">
        <v>76</v>
      </c>
      <c r="BK385" s="201">
        <f>ROUND(I385*H385,2)</f>
        <v>0</v>
      </c>
      <c r="BL385" s="24" t="s">
        <v>86</v>
      </c>
      <c r="BM385" s="24" t="s">
        <v>643</v>
      </c>
    </row>
    <row r="386" spans="2:65" s="12" customFormat="1">
      <c r="B386" s="214"/>
      <c r="C386" s="215"/>
      <c r="D386" s="216" t="s">
        <v>151</v>
      </c>
      <c r="E386" s="217" t="s">
        <v>21</v>
      </c>
      <c r="F386" s="218" t="s">
        <v>644</v>
      </c>
      <c r="G386" s="215"/>
      <c r="H386" s="219">
        <v>1208.2670000000001</v>
      </c>
      <c r="I386" s="220"/>
      <c r="J386" s="215"/>
      <c r="K386" s="215"/>
      <c r="L386" s="221"/>
      <c r="M386" s="222"/>
      <c r="N386" s="223"/>
      <c r="O386" s="223"/>
      <c r="P386" s="223"/>
      <c r="Q386" s="223"/>
      <c r="R386" s="223"/>
      <c r="S386" s="223"/>
      <c r="T386" s="224"/>
      <c r="AT386" s="225" t="s">
        <v>151</v>
      </c>
      <c r="AU386" s="225" t="s">
        <v>80</v>
      </c>
      <c r="AV386" s="12" t="s">
        <v>80</v>
      </c>
      <c r="AW386" s="12" t="s">
        <v>35</v>
      </c>
      <c r="AX386" s="12" t="s">
        <v>76</v>
      </c>
      <c r="AY386" s="225" t="s">
        <v>144</v>
      </c>
    </row>
    <row r="387" spans="2:65" s="1" customFormat="1" ht="31.5" customHeight="1">
      <c r="B387" s="41"/>
      <c r="C387" s="190" t="s">
        <v>645</v>
      </c>
      <c r="D387" s="190" t="s">
        <v>145</v>
      </c>
      <c r="E387" s="191" t="s">
        <v>646</v>
      </c>
      <c r="F387" s="192" t="s">
        <v>647</v>
      </c>
      <c r="G387" s="193" t="s">
        <v>206</v>
      </c>
      <c r="H387" s="194">
        <v>1.2E-2</v>
      </c>
      <c r="I387" s="195"/>
      <c r="J387" s="196">
        <f>ROUND(I387*H387,2)</f>
        <v>0</v>
      </c>
      <c r="K387" s="192" t="s">
        <v>149</v>
      </c>
      <c r="L387" s="61"/>
      <c r="M387" s="197" t="s">
        <v>21</v>
      </c>
      <c r="N387" s="198" t="s">
        <v>42</v>
      </c>
      <c r="O387" s="42"/>
      <c r="P387" s="199">
        <f>O387*H387</f>
        <v>0</v>
      </c>
      <c r="Q387" s="199">
        <v>0</v>
      </c>
      <c r="R387" s="199">
        <f>Q387*H387</f>
        <v>0</v>
      </c>
      <c r="S387" s="199">
        <v>0</v>
      </c>
      <c r="T387" s="200">
        <f>S387*H387</f>
        <v>0</v>
      </c>
      <c r="AR387" s="24" t="s">
        <v>86</v>
      </c>
      <c r="AT387" s="24" t="s">
        <v>145</v>
      </c>
      <c r="AU387" s="24" t="s">
        <v>80</v>
      </c>
      <c r="AY387" s="24" t="s">
        <v>144</v>
      </c>
      <c r="BE387" s="201">
        <f>IF(N387="základní",J387,0)</f>
        <v>0</v>
      </c>
      <c r="BF387" s="201">
        <f>IF(N387="snížená",J387,0)</f>
        <v>0</v>
      </c>
      <c r="BG387" s="201">
        <f>IF(N387="zákl. přenesená",J387,0)</f>
        <v>0</v>
      </c>
      <c r="BH387" s="201">
        <f>IF(N387="sníž. přenesená",J387,0)</f>
        <v>0</v>
      </c>
      <c r="BI387" s="201">
        <f>IF(N387="nulová",J387,0)</f>
        <v>0</v>
      </c>
      <c r="BJ387" s="24" t="s">
        <v>76</v>
      </c>
      <c r="BK387" s="201">
        <f>ROUND(I387*H387,2)</f>
        <v>0</v>
      </c>
      <c r="BL387" s="24" t="s">
        <v>86</v>
      </c>
      <c r="BM387" s="24" t="s">
        <v>648</v>
      </c>
    </row>
    <row r="388" spans="2:65" s="12" customFormat="1">
      <c r="B388" s="214"/>
      <c r="C388" s="215"/>
      <c r="D388" s="216" t="s">
        <v>151</v>
      </c>
      <c r="E388" s="217" t="s">
        <v>21</v>
      </c>
      <c r="F388" s="218" t="s">
        <v>649</v>
      </c>
      <c r="G388" s="215"/>
      <c r="H388" s="219">
        <v>1.2E-2</v>
      </c>
      <c r="I388" s="220"/>
      <c r="J388" s="215"/>
      <c r="K388" s="215"/>
      <c r="L388" s="221"/>
      <c r="M388" s="222"/>
      <c r="N388" s="223"/>
      <c r="O388" s="223"/>
      <c r="P388" s="223"/>
      <c r="Q388" s="223"/>
      <c r="R388" s="223"/>
      <c r="S388" s="223"/>
      <c r="T388" s="224"/>
      <c r="AT388" s="225" t="s">
        <v>151</v>
      </c>
      <c r="AU388" s="225" t="s">
        <v>80</v>
      </c>
      <c r="AV388" s="12" t="s">
        <v>80</v>
      </c>
      <c r="AW388" s="12" t="s">
        <v>35</v>
      </c>
      <c r="AX388" s="12" t="s">
        <v>76</v>
      </c>
      <c r="AY388" s="225" t="s">
        <v>144</v>
      </c>
    </row>
    <row r="389" spans="2:65" s="1" customFormat="1" ht="22.5" customHeight="1">
      <c r="B389" s="41"/>
      <c r="C389" s="190" t="s">
        <v>650</v>
      </c>
      <c r="D389" s="190" t="s">
        <v>145</v>
      </c>
      <c r="E389" s="191" t="s">
        <v>651</v>
      </c>
      <c r="F389" s="192" t="s">
        <v>652</v>
      </c>
      <c r="G389" s="193" t="s">
        <v>206</v>
      </c>
      <c r="H389" s="194">
        <v>63.581000000000003</v>
      </c>
      <c r="I389" s="195"/>
      <c r="J389" s="196">
        <f>ROUND(I389*H389,2)</f>
        <v>0</v>
      </c>
      <c r="K389" s="192" t="s">
        <v>149</v>
      </c>
      <c r="L389" s="61"/>
      <c r="M389" s="197" t="s">
        <v>21</v>
      </c>
      <c r="N389" s="198" t="s">
        <v>42</v>
      </c>
      <c r="O389" s="42"/>
      <c r="P389" s="199">
        <f>O389*H389</f>
        <v>0</v>
      </c>
      <c r="Q389" s="199">
        <v>0</v>
      </c>
      <c r="R389" s="199">
        <f>Q389*H389</f>
        <v>0</v>
      </c>
      <c r="S389" s="199">
        <v>0</v>
      </c>
      <c r="T389" s="200">
        <f>S389*H389</f>
        <v>0</v>
      </c>
      <c r="AR389" s="24" t="s">
        <v>86</v>
      </c>
      <c r="AT389" s="24" t="s">
        <v>145</v>
      </c>
      <c r="AU389" s="24" t="s">
        <v>80</v>
      </c>
      <c r="AY389" s="24" t="s">
        <v>144</v>
      </c>
      <c r="BE389" s="201">
        <f>IF(N389="základní",J389,0)</f>
        <v>0</v>
      </c>
      <c r="BF389" s="201">
        <f>IF(N389="snížená",J389,0)</f>
        <v>0</v>
      </c>
      <c r="BG389" s="201">
        <f>IF(N389="zákl. přenesená",J389,0)</f>
        <v>0</v>
      </c>
      <c r="BH389" s="201">
        <f>IF(N389="sníž. přenesená",J389,0)</f>
        <v>0</v>
      </c>
      <c r="BI389" s="201">
        <f>IF(N389="nulová",J389,0)</f>
        <v>0</v>
      </c>
      <c r="BJ389" s="24" t="s">
        <v>76</v>
      </c>
      <c r="BK389" s="201">
        <f>ROUND(I389*H389,2)</f>
        <v>0</v>
      </c>
      <c r="BL389" s="24" t="s">
        <v>86</v>
      </c>
      <c r="BM389" s="24" t="s">
        <v>653</v>
      </c>
    </row>
    <row r="390" spans="2:65" s="12" customFormat="1">
      <c r="B390" s="214"/>
      <c r="C390" s="215"/>
      <c r="D390" s="204" t="s">
        <v>151</v>
      </c>
      <c r="E390" s="226" t="s">
        <v>21</v>
      </c>
      <c r="F390" s="227" t="s">
        <v>639</v>
      </c>
      <c r="G390" s="215"/>
      <c r="H390" s="228">
        <v>63.593000000000004</v>
      </c>
      <c r="I390" s="220"/>
      <c r="J390" s="215"/>
      <c r="K390" s="215"/>
      <c r="L390" s="221"/>
      <c r="M390" s="222"/>
      <c r="N390" s="223"/>
      <c r="O390" s="223"/>
      <c r="P390" s="223"/>
      <c r="Q390" s="223"/>
      <c r="R390" s="223"/>
      <c r="S390" s="223"/>
      <c r="T390" s="224"/>
      <c r="AT390" s="225" t="s">
        <v>151</v>
      </c>
      <c r="AU390" s="225" t="s">
        <v>80</v>
      </c>
      <c r="AV390" s="12" t="s">
        <v>80</v>
      </c>
      <c r="AW390" s="12" t="s">
        <v>35</v>
      </c>
      <c r="AX390" s="12" t="s">
        <v>71</v>
      </c>
      <c r="AY390" s="225" t="s">
        <v>144</v>
      </c>
    </row>
    <row r="391" spans="2:65" s="12" customFormat="1">
      <c r="B391" s="214"/>
      <c r="C391" s="215"/>
      <c r="D391" s="204" t="s">
        <v>151</v>
      </c>
      <c r="E391" s="226" t="s">
        <v>21</v>
      </c>
      <c r="F391" s="227" t="s">
        <v>654</v>
      </c>
      <c r="G391" s="215"/>
      <c r="H391" s="228">
        <v>-1.2E-2</v>
      </c>
      <c r="I391" s="220"/>
      <c r="J391" s="215"/>
      <c r="K391" s="215"/>
      <c r="L391" s="221"/>
      <c r="M391" s="222"/>
      <c r="N391" s="223"/>
      <c r="O391" s="223"/>
      <c r="P391" s="223"/>
      <c r="Q391" s="223"/>
      <c r="R391" s="223"/>
      <c r="S391" s="223"/>
      <c r="T391" s="224"/>
      <c r="AT391" s="225" t="s">
        <v>151</v>
      </c>
      <c r="AU391" s="225" t="s">
        <v>80</v>
      </c>
      <c r="AV391" s="12" t="s">
        <v>80</v>
      </c>
      <c r="AW391" s="12" t="s">
        <v>35</v>
      </c>
      <c r="AX391" s="12" t="s">
        <v>71</v>
      </c>
      <c r="AY391" s="225" t="s">
        <v>144</v>
      </c>
    </row>
    <row r="392" spans="2:65" s="13" customFormat="1">
      <c r="B392" s="231"/>
      <c r="C392" s="232"/>
      <c r="D392" s="204" t="s">
        <v>151</v>
      </c>
      <c r="E392" s="242" t="s">
        <v>21</v>
      </c>
      <c r="F392" s="243" t="s">
        <v>176</v>
      </c>
      <c r="G392" s="232"/>
      <c r="H392" s="244">
        <v>63.581000000000003</v>
      </c>
      <c r="I392" s="236"/>
      <c r="J392" s="232"/>
      <c r="K392" s="232"/>
      <c r="L392" s="237"/>
      <c r="M392" s="238"/>
      <c r="N392" s="239"/>
      <c r="O392" s="239"/>
      <c r="P392" s="239"/>
      <c r="Q392" s="239"/>
      <c r="R392" s="239"/>
      <c r="S392" s="239"/>
      <c r="T392" s="240"/>
      <c r="AT392" s="241" t="s">
        <v>151</v>
      </c>
      <c r="AU392" s="241" t="s">
        <v>80</v>
      </c>
      <c r="AV392" s="13" t="s">
        <v>86</v>
      </c>
      <c r="AW392" s="13" t="s">
        <v>35</v>
      </c>
      <c r="AX392" s="13" t="s">
        <v>76</v>
      </c>
      <c r="AY392" s="241" t="s">
        <v>144</v>
      </c>
    </row>
    <row r="393" spans="2:65" s="10" customFormat="1" ht="29.85" customHeight="1">
      <c r="B393" s="176"/>
      <c r="C393" s="177"/>
      <c r="D393" s="178" t="s">
        <v>70</v>
      </c>
      <c r="E393" s="229" t="s">
        <v>655</v>
      </c>
      <c r="F393" s="229" t="s">
        <v>656</v>
      </c>
      <c r="G393" s="177"/>
      <c r="H393" s="177"/>
      <c r="I393" s="180"/>
      <c r="J393" s="230">
        <f>BK393</f>
        <v>0</v>
      </c>
      <c r="K393" s="177"/>
      <c r="L393" s="182"/>
      <c r="M393" s="183"/>
      <c r="N393" s="184"/>
      <c r="O393" s="184"/>
      <c r="P393" s="185">
        <f>P394</f>
        <v>0</v>
      </c>
      <c r="Q393" s="184"/>
      <c r="R393" s="185">
        <f>R394</f>
        <v>0</v>
      </c>
      <c r="S393" s="184"/>
      <c r="T393" s="186">
        <f>T394</f>
        <v>0</v>
      </c>
      <c r="AR393" s="187" t="s">
        <v>76</v>
      </c>
      <c r="AT393" s="188" t="s">
        <v>70</v>
      </c>
      <c r="AU393" s="188" t="s">
        <v>76</v>
      </c>
      <c r="AY393" s="187" t="s">
        <v>144</v>
      </c>
      <c r="BK393" s="189">
        <f>BK394</f>
        <v>0</v>
      </c>
    </row>
    <row r="394" spans="2:65" s="1" customFormat="1" ht="22.5" customHeight="1">
      <c r="B394" s="41"/>
      <c r="C394" s="190" t="s">
        <v>657</v>
      </c>
      <c r="D394" s="190" t="s">
        <v>145</v>
      </c>
      <c r="E394" s="191" t="s">
        <v>658</v>
      </c>
      <c r="F394" s="192" t="s">
        <v>659</v>
      </c>
      <c r="G394" s="193" t="s">
        <v>206</v>
      </c>
      <c r="H394" s="194">
        <v>100.712</v>
      </c>
      <c r="I394" s="195"/>
      <c r="J394" s="196">
        <f>ROUND(I394*H394,2)</f>
        <v>0</v>
      </c>
      <c r="K394" s="192" t="s">
        <v>156</v>
      </c>
      <c r="L394" s="61"/>
      <c r="M394" s="197" t="s">
        <v>21</v>
      </c>
      <c r="N394" s="198" t="s">
        <v>42</v>
      </c>
      <c r="O394" s="42"/>
      <c r="P394" s="199">
        <f>O394*H394</f>
        <v>0</v>
      </c>
      <c r="Q394" s="199">
        <v>0</v>
      </c>
      <c r="R394" s="199">
        <f>Q394*H394</f>
        <v>0</v>
      </c>
      <c r="S394" s="199">
        <v>0</v>
      </c>
      <c r="T394" s="200">
        <f>S394*H394</f>
        <v>0</v>
      </c>
      <c r="AR394" s="24" t="s">
        <v>86</v>
      </c>
      <c r="AT394" s="24" t="s">
        <v>145</v>
      </c>
      <c r="AU394" s="24" t="s">
        <v>80</v>
      </c>
      <c r="AY394" s="24" t="s">
        <v>144</v>
      </c>
      <c r="BE394" s="201">
        <f>IF(N394="základní",J394,0)</f>
        <v>0</v>
      </c>
      <c r="BF394" s="201">
        <f>IF(N394="snížená",J394,0)</f>
        <v>0</v>
      </c>
      <c r="BG394" s="201">
        <f>IF(N394="zákl. přenesená",J394,0)</f>
        <v>0</v>
      </c>
      <c r="BH394" s="201">
        <f>IF(N394="sníž. přenesená",J394,0)</f>
        <v>0</v>
      </c>
      <c r="BI394" s="201">
        <f>IF(N394="nulová",J394,0)</f>
        <v>0</v>
      </c>
      <c r="BJ394" s="24" t="s">
        <v>76</v>
      </c>
      <c r="BK394" s="201">
        <f>ROUND(I394*H394,2)</f>
        <v>0</v>
      </c>
      <c r="BL394" s="24" t="s">
        <v>86</v>
      </c>
      <c r="BM394" s="24" t="s">
        <v>660</v>
      </c>
    </row>
    <row r="395" spans="2:65" s="10" customFormat="1" ht="37.35" customHeight="1">
      <c r="B395" s="176"/>
      <c r="C395" s="177"/>
      <c r="D395" s="268" t="s">
        <v>70</v>
      </c>
      <c r="E395" s="269" t="s">
        <v>661</v>
      </c>
      <c r="F395" s="269" t="s">
        <v>662</v>
      </c>
      <c r="G395" s="177"/>
      <c r="H395" s="177"/>
      <c r="I395" s="180"/>
      <c r="J395" s="270">
        <f>BK395</f>
        <v>0</v>
      </c>
      <c r="K395" s="177"/>
      <c r="L395" s="182"/>
      <c r="M395" s="183"/>
      <c r="N395" s="184"/>
      <c r="O395" s="184"/>
      <c r="P395" s="185">
        <f>P396+P420+P436+P455+P473+P492+P528+P559+P574+P580+P604+P641</f>
        <v>0</v>
      </c>
      <c r="Q395" s="184"/>
      <c r="R395" s="185">
        <f>R396+R420+R436+R455+R473+R492+R528+R559+R574+R580+R604+R641</f>
        <v>6.6638791800000003</v>
      </c>
      <c r="S395" s="184"/>
      <c r="T395" s="186">
        <f>T396+T420+T436+T455+T473+T492+T528+T559+T574+T580+T604+T641</f>
        <v>0.94435999999999998</v>
      </c>
      <c r="AR395" s="187" t="s">
        <v>80</v>
      </c>
      <c r="AT395" s="188" t="s">
        <v>70</v>
      </c>
      <c r="AU395" s="188" t="s">
        <v>71</v>
      </c>
      <c r="AY395" s="187" t="s">
        <v>144</v>
      </c>
      <c r="BK395" s="189">
        <f>BK396+BK420+BK436+BK455+BK473+BK492+BK528+BK559+BK574+BK580+BK604+BK641</f>
        <v>0</v>
      </c>
    </row>
    <row r="396" spans="2:65" s="10" customFormat="1" ht="19.899999999999999" customHeight="1">
      <c r="B396" s="176"/>
      <c r="C396" s="177"/>
      <c r="D396" s="178" t="s">
        <v>70</v>
      </c>
      <c r="E396" s="229" t="s">
        <v>663</v>
      </c>
      <c r="F396" s="229" t="s">
        <v>664</v>
      </c>
      <c r="G396" s="177"/>
      <c r="H396" s="177"/>
      <c r="I396" s="180"/>
      <c r="J396" s="230">
        <f>BK396</f>
        <v>0</v>
      </c>
      <c r="K396" s="177"/>
      <c r="L396" s="182"/>
      <c r="M396" s="183"/>
      <c r="N396" s="184"/>
      <c r="O396" s="184"/>
      <c r="P396" s="185">
        <f>SUM(P397:P419)</f>
        <v>0</v>
      </c>
      <c r="Q396" s="184"/>
      <c r="R396" s="185">
        <f>SUM(R397:R419)</f>
        <v>0.44951239999999998</v>
      </c>
      <c r="S396" s="184"/>
      <c r="T396" s="186">
        <f>SUM(T397:T419)</f>
        <v>1.2400000000000001E-2</v>
      </c>
      <c r="AR396" s="187" t="s">
        <v>80</v>
      </c>
      <c r="AT396" s="188" t="s">
        <v>70</v>
      </c>
      <c r="AU396" s="188" t="s">
        <v>76</v>
      </c>
      <c r="AY396" s="187" t="s">
        <v>144</v>
      </c>
      <c r="BK396" s="189">
        <f>SUM(BK397:BK419)</f>
        <v>0</v>
      </c>
    </row>
    <row r="397" spans="2:65" s="1" customFormat="1" ht="22.5" customHeight="1">
      <c r="B397" s="41"/>
      <c r="C397" s="190" t="s">
        <v>665</v>
      </c>
      <c r="D397" s="190" t="s">
        <v>145</v>
      </c>
      <c r="E397" s="191" t="s">
        <v>666</v>
      </c>
      <c r="F397" s="192" t="s">
        <v>667</v>
      </c>
      <c r="G397" s="193" t="s">
        <v>148</v>
      </c>
      <c r="H397" s="194">
        <v>63.523000000000003</v>
      </c>
      <c r="I397" s="195"/>
      <c r="J397" s="196">
        <f>ROUND(I397*H397,2)</f>
        <v>0</v>
      </c>
      <c r="K397" s="192" t="s">
        <v>156</v>
      </c>
      <c r="L397" s="61"/>
      <c r="M397" s="197" t="s">
        <v>21</v>
      </c>
      <c r="N397" s="198" t="s">
        <v>42</v>
      </c>
      <c r="O397" s="42"/>
      <c r="P397" s="199">
        <f>O397*H397</f>
        <v>0</v>
      </c>
      <c r="Q397" s="199">
        <v>0</v>
      </c>
      <c r="R397" s="199">
        <f>Q397*H397</f>
        <v>0</v>
      </c>
      <c r="S397" s="199">
        <v>0</v>
      </c>
      <c r="T397" s="200">
        <f>S397*H397</f>
        <v>0</v>
      </c>
      <c r="AR397" s="24" t="s">
        <v>232</v>
      </c>
      <c r="AT397" s="24" t="s">
        <v>145</v>
      </c>
      <c r="AU397" s="24" t="s">
        <v>80</v>
      </c>
      <c r="AY397" s="24" t="s">
        <v>144</v>
      </c>
      <c r="BE397" s="201">
        <f>IF(N397="základní",J397,0)</f>
        <v>0</v>
      </c>
      <c r="BF397" s="201">
        <f>IF(N397="snížená",J397,0)</f>
        <v>0</v>
      </c>
      <c r="BG397" s="201">
        <f>IF(N397="zákl. přenesená",J397,0)</f>
        <v>0</v>
      </c>
      <c r="BH397" s="201">
        <f>IF(N397="sníž. přenesená",J397,0)</f>
        <v>0</v>
      </c>
      <c r="BI397" s="201">
        <f>IF(N397="nulová",J397,0)</f>
        <v>0</v>
      </c>
      <c r="BJ397" s="24" t="s">
        <v>76</v>
      </c>
      <c r="BK397" s="201">
        <f>ROUND(I397*H397,2)</f>
        <v>0</v>
      </c>
      <c r="BL397" s="24" t="s">
        <v>232</v>
      </c>
      <c r="BM397" s="24" t="s">
        <v>668</v>
      </c>
    </row>
    <row r="398" spans="2:65" s="11" customFormat="1">
      <c r="B398" s="202"/>
      <c r="C398" s="203"/>
      <c r="D398" s="204" t="s">
        <v>151</v>
      </c>
      <c r="E398" s="205" t="s">
        <v>21</v>
      </c>
      <c r="F398" s="206" t="s">
        <v>172</v>
      </c>
      <c r="G398" s="203"/>
      <c r="H398" s="207" t="s">
        <v>21</v>
      </c>
      <c r="I398" s="208"/>
      <c r="J398" s="203"/>
      <c r="K398" s="203"/>
      <c r="L398" s="209"/>
      <c r="M398" s="210"/>
      <c r="N398" s="211"/>
      <c r="O398" s="211"/>
      <c r="P398" s="211"/>
      <c r="Q398" s="211"/>
      <c r="R398" s="211"/>
      <c r="S398" s="211"/>
      <c r="T398" s="212"/>
      <c r="AT398" s="213" t="s">
        <v>151</v>
      </c>
      <c r="AU398" s="213" t="s">
        <v>80</v>
      </c>
      <c r="AV398" s="11" t="s">
        <v>76</v>
      </c>
      <c r="AW398" s="11" t="s">
        <v>35</v>
      </c>
      <c r="AX398" s="11" t="s">
        <v>71</v>
      </c>
      <c r="AY398" s="213" t="s">
        <v>144</v>
      </c>
    </row>
    <row r="399" spans="2:65" s="12" customFormat="1">
      <c r="B399" s="214"/>
      <c r="C399" s="215"/>
      <c r="D399" s="216" t="s">
        <v>151</v>
      </c>
      <c r="E399" s="217" t="s">
        <v>21</v>
      </c>
      <c r="F399" s="218" t="s">
        <v>669</v>
      </c>
      <c r="G399" s="215"/>
      <c r="H399" s="219">
        <v>63.523000000000003</v>
      </c>
      <c r="I399" s="220"/>
      <c r="J399" s="215"/>
      <c r="K399" s="215"/>
      <c r="L399" s="221"/>
      <c r="M399" s="222"/>
      <c r="N399" s="223"/>
      <c r="O399" s="223"/>
      <c r="P399" s="223"/>
      <c r="Q399" s="223"/>
      <c r="R399" s="223"/>
      <c r="S399" s="223"/>
      <c r="T399" s="224"/>
      <c r="AT399" s="225" t="s">
        <v>151</v>
      </c>
      <c r="AU399" s="225" t="s">
        <v>80</v>
      </c>
      <c r="AV399" s="12" t="s">
        <v>80</v>
      </c>
      <c r="AW399" s="12" t="s">
        <v>35</v>
      </c>
      <c r="AX399" s="12" t="s">
        <v>76</v>
      </c>
      <c r="AY399" s="225" t="s">
        <v>144</v>
      </c>
    </row>
    <row r="400" spans="2:65" s="1" customFormat="1" ht="22.5" customHeight="1">
      <c r="B400" s="41"/>
      <c r="C400" s="245" t="s">
        <v>670</v>
      </c>
      <c r="D400" s="245" t="s">
        <v>268</v>
      </c>
      <c r="E400" s="246" t="s">
        <v>671</v>
      </c>
      <c r="F400" s="247" t="s">
        <v>672</v>
      </c>
      <c r="G400" s="248" t="s">
        <v>206</v>
      </c>
      <c r="H400" s="249">
        <v>1.9E-2</v>
      </c>
      <c r="I400" s="250"/>
      <c r="J400" s="251">
        <f>ROUND(I400*H400,2)</f>
        <v>0</v>
      </c>
      <c r="K400" s="247" t="s">
        <v>156</v>
      </c>
      <c r="L400" s="252"/>
      <c r="M400" s="253" t="s">
        <v>21</v>
      </c>
      <c r="N400" s="254" t="s">
        <v>42</v>
      </c>
      <c r="O400" s="42"/>
      <c r="P400" s="199">
        <f>O400*H400</f>
        <v>0</v>
      </c>
      <c r="Q400" s="199">
        <v>1</v>
      </c>
      <c r="R400" s="199">
        <f>Q400*H400</f>
        <v>1.9E-2</v>
      </c>
      <c r="S400" s="199">
        <v>0</v>
      </c>
      <c r="T400" s="200">
        <f>S400*H400</f>
        <v>0</v>
      </c>
      <c r="AR400" s="24" t="s">
        <v>314</v>
      </c>
      <c r="AT400" s="24" t="s">
        <v>268</v>
      </c>
      <c r="AU400" s="24" t="s">
        <v>80</v>
      </c>
      <c r="AY400" s="24" t="s">
        <v>144</v>
      </c>
      <c r="BE400" s="201">
        <f>IF(N400="základní",J400,0)</f>
        <v>0</v>
      </c>
      <c r="BF400" s="201">
        <f>IF(N400="snížená",J400,0)</f>
        <v>0</v>
      </c>
      <c r="BG400" s="201">
        <f>IF(N400="zákl. přenesená",J400,0)</f>
        <v>0</v>
      </c>
      <c r="BH400" s="201">
        <f>IF(N400="sníž. přenesená",J400,0)</f>
        <v>0</v>
      </c>
      <c r="BI400" s="201">
        <f>IF(N400="nulová",J400,0)</f>
        <v>0</v>
      </c>
      <c r="BJ400" s="24" t="s">
        <v>76</v>
      </c>
      <c r="BK400" s="201">
        <f>ROUND(I400*H400,2)</f>
        <v>0</v>
      </c>
      <c r="BL400" s="24" t="s">
        <v>232</v>
      </c>
      <c r="BM400" s="24" t="s">
        <v>673</v>
      </c>
    </row>
    <row r="401" spans="2:65" s="1" customFormat="1" ht="27">
      <c r="B401" s="41"/>
      <c r="C401" s="63"/>
      <c r="D401" s="204" t="s">
        <v>318</v>
      </c>
      <c r="E401" s="63"/>
      <c r="F401" s="255" t="s">
        <v>674</v>
      </c>
      <c r="G401" s="63"/>
      <c r="H401" s="63"/>
      <c r="I401" s="163"/>
      <c r="J401" s="63"/>
      <c r="K401" s="63"/>
      <c r="L401" s="61"/>
      <c r="M401" s="256"/>
      <c r="N401" s="42"/>
      <c r="O401" s="42"/>
      <c r="P401" s="42"/>
      <c r="Q401" s="42"/>
      <c r="R401" s="42"/>
      <c r="S401" s="42"/>
      <c r="T401" s="78"/>
      <c r="AT401" s="24" t="s">
        <v>318</v>
      </c>
      <c r="AU401" s="24" t="s">
        <v>80</v>
      </c>
    </row>
    <row r="402" spans="2:65" s="12" customFormat="1">
      <c r="B402" s="214"/>
      <c r="C402" s="215"/>
      <c r="D402" s="216" t="s">
        <v>151</v>
      </c>
      <c r="E402" s="217" t="s">
        <v>21</v>
      </c>
      <c r="F402" s="218" t="s">
        <v>675</v>
      </c>
      <c r="G402" s="215"/>
      <c r="H402" s="219">
        <v>1.9E-2</v>
      </c>
      <c r="I402" s="220"/>
      <c r="J402" s="215"/>
      <c r="K402" s="215"/>
      <c r="L402" s="221"/>
      <c r="M402" s="222"/>
      <c r="N402" s="223"/>
      <c r="O402" s="223"/>
      <c r="P402" s="223"/>
      <c r="Q402" s="223"/>
      <c r="R402" s="223"/>
      <c r="S402" s="223"/>
      <c r="T402" s="224"/>
      <c r="AT402" s="225" t="s">
        <v>151</v>
      </c>
      <c r="AU402" s="225" t="s">
        <v>80</v>
      </c>
      <c r="AV402" s="12" t="s">
        <v>80</v>
      </c>
      <c r="AW402" s="12" t="s">
        <v>35</v>
      </c>
      <c r="AX402" s="12" t="s">
        <v>76</v>
      </c>
      <c r="AY402" s="225" t="s">
        <v>144</v>
      </c>
    </row>
    <row r="403" spans="2:65" s="1" customFormat="1" ht="22.5" customHeight="1">
      <c r="B403" s="41"/>
      <c r="C403" s="190" t="s">
        <v>676</v>
      </c>
      <c r="D403" s="190" t="s">
        <v>145</v>
      </c>
      <c r="E403" s="191" t="s">
        <v>677</v>
      </c>
      <c r="F403" s="192" t="s">
        <v>678</v>
      </c>
      <c r="G403" s="193" t="s">
        <v>148</v>
      </c>
      <c r="H403" s="194">
        <v>4.1029999999999998</v>
      </c>
      <c r="I403" s="195"/>
      <c r="J403" s="196">
        <f>ROUND(I403*H403,2)</f>
        <v>0</v>
      </c>
      <c r="K403" s="192" t="s">
        <v>156</v>
      </c>
      <c r="L403" s="61"/>
      <c r="M403" s="197" t="s">
        <v>21</v>
      </c>
      <c r="N403" s="198" t="s">
        <v>42</v>
      </c>
      <c r="O403" s="42"/>
      <c r="P403" s="199">
        <f>O403*H403</f>
        <v>0</v>
      </c>
      <c r="Q403" s="199">
        <v>0</v>
      </c>
      <c r="R403" s="199">
        <f>Q403*H403</f>
        <v>0</v>
      </c>
      <c r="S403" s="199">
        <v>0</v>
      </c>
      <c r="T403" s="200">
        <f>S403*H403</f>
        <v>0</v>
      </c>
      <c r="AR403" s="24" t="s">
        <v>232</v>
      </c>
      <c r="AT403" s="24" t="s">
        <v>145</v>
      </c>
      <c r="AU403" s="24" t="s">
        <v>80</v>
      </c>
      <c r="AY403" s="24" t="s">
        <v>144</v>
      </c>
      <c r="BE403" s="201">
        <f>IF(N403="základní",J403,0)</f>
        <v>0</v>
      </c>
      <c r="BF403" s="201">
        <f>IF(N403="snížená",J403,0)</f>
        <v>0</v>
      </c>
      <c r="BG403" s="201">
        <f>IF(N403="zákl. přenesená",J403,0)</f>
        <v>0</v>
      </c>
      <c r="BH403" s="201">
        <f>IF(N403="sníž. přenesená",J403,0)</f>
        <v>0</v>
      </c>
      <c r="BI403" s="201">
        <f>IF(N403="nulová",J403,0)</f>
        <v>0</v>
      </c>
      <c r="BJ403" s="24" t="s">
        <v>76</v>
      </c>
      <c r="BK403" s="201">
        <f>ROUND(I403*H403,2)</f>
        <v>0</v>
      </c>
      <c r="BL403" s="24" t="s">
        <v>232</v>
      </c>
      <c r="BM403" s="24" t="s">
        <v>679</v>
      </c>
    </row>
    <row r="404" spans="2:65" s="11" customFormat="1">
      <c r="B404" s="202"/>
      <c r="C404" s="203"/>
      <c r="D404" s="204" t="s">
        <v>151</v>
      </c>
      <c r="E404" s="205" t="s">
        <v>21</v>
      </c>
      <c r="F404" s="206" t="s">
        <v>172</v>
      </c>
      <c r="G404" s="203"/>
      <c r="H404" s="207" t="s">
        <v>21</v>
      </c>
      <c r="I404" s="208"/>
      <c r="J404" s="203"/>
      <c r="K404" s="203"/>
      <c r="L404" s="209"/>
      <c r="M404" s="210"/>
      <c r="N404" s="211"/>
      <c r="O404" s="211"/>
      <c r="P404" s="211"/>
      <c r="Q404" s="211"/>
      <c r="R404" s="211"/>
      <c r="S404" s="211"/>
      <c r="T404" s="212"/>
      <c r="AT404" s="213" t="s">
        <v>151</v>
      </c>
      <c r="AU404" s="213" t="s">
        <v>80</v>
      </c>
      <c r="AV404" s="11" t="s">
        <v>76</v>
      </c>
      <c r="AW404" s="11" t="s">
        <v>35</v>
      </c>
      <c r="AX404" s="11" t="s">
        <v>71</v>
      </c>
      <c r="AY404" s="213" t="s">
        <v>144</v>
      </c>
    </row>
    <row r="405" spans="2:65" s="12" customFormat="1">
      <c r="B405" s="214"/>
      <c r="C405" s="215"/>
      <c r="D405" s="216" t="s">
        <v>151</v>
      </c>
      <c r="E405" s="217" t="s">
        <v>21</v>
      </c>
      <c r="F405" s="218" t="s">
        <v>680</v>
      </c>
      <c r="G405" s="215"/>
      <c r="H405" s="219">
        <v>4.1029999999999998</v>
      </c>
      <c r="I405" s="220"/>
      <c r="J405" s="215"/>
      <c r="K405" s="215"/>
      <c r="L405" s="221"/>
      <c r="M405" s="222"/>
      <c r="N405" s="223"/>
      <c r="O405" s="223"/>
      <c r="P405" s="223"/>
      <c r="Q405" s="223"/>
      <c r="R405" s="223"/>
      <c r="S405" s="223"/>
      <c r="T405" s="224"/>
      <c r="AT405" s="225" t="s">
        <v>151</v>
      </c>
      <c r="AU405" s="225" t="s">
        <v>80</v>
      </c>
      <c r="AV405" s="12" t="s">
        <v>80</v>
      </c>
      <c r="AW405" s="12" t="s">
        <v>35</v>
      </c>
      <c r="AX405" s="12" t="s">
        <v>76</v>
      </c>
      <c r="AY405" s="225" t="s">
        <v>144</v>
      </c>
    </row>
    <row r="406" spans="2:65" s="1" customFormat="1" ht="22.5" customHeight="1">
      <c r="B406" s="41"/>
      <c r="C406" s="245" t="s">
        <v>681</v>
      </c>
      <c r="D406" s="245" t="s">
        <v>268</v>
      </c>
      <c r="E406" s="246" t="s">
        <v>671</v>
      </c>
      <c r="F406" s="247" t="s">
        <v>672</v>
      </c>
      <c r="G406" s="248" t="s">
        <v>206</v>
      </c>
      <c r="H406" s="249">
        <v>1E-3</v>
      </c>
      <c r="I406" s="250"/>
      <c r="J406" s="251">
        <f>ROUND(I406*H406,2)</f>
        <v>0</v>
      </c>
      <c r="K406" s="247" t="s">
        <v>156</v>
      </c>
      <c r="L406" s="252"/>
      <c r="M406" s="253" t="s">
        <v>21</v>
      </c>
      <c r="N406" s="254" t="s">
        <v>42</v>
      </c>
      <c r="O406" s="42"/>
      <c r="P406" s="199">
        <f>O406*H406</f>
        <v>0</v>
      </c>
      <c r="Q406" s="199">
        <v>1</v>
      </c>
      <c r="R406" s="199">
        <f>Q406*H406</f>
        <v>1E-3</v>
      </c>
      <c r="S406" s="199">
        <v>0</v>
      </c>
      <c r="T406" s="200">
        <f>S406*H406</f>
        <v>0</v>
      </c>
      <c r="AR406" s="24" t="s">
        <v>314</v>
      </c>
      <c r="AT406" s="24" t="s">
        <v>268</v>
      </c>
      <c r="AU406" s="24" t="s">
        <v>80</v>
      </c>
      <c r="AY406" s="24" t="s">
        <v>144</v>
      </c>
      <c r="BE406" s="201">
        <f>IF(N406="základní",J406,0)</f>
        <v>0</v>
      </c>
      <c r="BF406" s="201">
        <f>IF(N406="snížená",J406,0)</f>
        <v>0</v>
      </c>
      <c r="BG406" s="201">
        <f>IF(N406="zákl. přenesená",J406,0)</f>
        <v>0</v>
      </c>
      <c r="BH406" s="201">
        <f>IF(N406="sníž. přenesená",J406,0)</f>
        <v>0</v>
      </c>
      <c r="BI406" s="201">
        <f>IF(N406="nulová",J406,0)</f>
        <v>0</v>
      </c>
      <c r="BJ406" s="24" t="s">
        <v>76</v>
      </c>
      <c r="BK406" s="201">
        <f>ROUND(I406*H406,2)</f>
        <v>0</v>
      </c>
      <c r="BL406" s="24" t="s">
        <v>232</v>
      </c>
      <c r="BM406" s="24" t="s">
        <v>682</v>
      </c>
    </row>
    <row r="407" spans="2:65" s="1" customFormat="1" ht="27">
      <c r="B407" s="41"/>
      <c r="C407" s="63"/>
      <c r="D407" s="204" t="s">
        <v>318</v>
      </c>
      <c r="E407" s="63"/>
      <c r="F407" s="255" t="s">
        <v>674</v>
      </c>
      <c r="G407" s="63"/>
      <c r="H407" s="63"/>
      <c r="I407" s="163"/>
      <c r="J407" s="63"/>
      <c r="K407" s="63"/>
      <c r="L407" s="61"/>
      <c r="M407" s="256"/>
      <c r="N407" s="42"/>
      <c r="O407" s="42"/>
      <c r="P407" s="42"/>
      <c r="Q407" s="42"/>
      <c r="R407" s="42"/>
      <c r="S407" s="42"/>
      <c r="T407" s="78"/>
      <c r="AT407" s="24" t="s">
        <v>318</v>
      </c>
      <c r="AU407" s="24" t="s">
        <v>80</v>
      </c>
    </row>
    <row r="408" spans="2:65" s="12" customFormat="1">
      <c r="B408" s="214"/>
      <c r="C408" s="215"/>
      <c r="D408" s="216" t="s">
        <v>151</v>
      </c>
      <c r="E408" s="217" t="s">
        <v>21</v>
      </c>
      <c r="F408" s="218" t="s">
        <v>683</v>
      </c>
      <c r="G408" s="215"/>
      <c r="H408" s="219">
        <v>1E-3</v>
      </c>
      <c r="I408" s="220"/>
      <c r="J408" s="215"/>
      <c r="K408" s="215"/>
      <c r="L408" s="221"/>
      <c r="M408" s="222"/>
      <c r="N408" s="223"/>
      <c r="O408" s="223"/>
      <c r="P408" s="223"/>
      <c r="Q408" s="223"/>
      <c r="R408" s="223"/>
      <c r="S408" s="223"/>
      <c r="T408" s="224"/>
      <c r="AT408" s="225" t="s">
        <v>151</v>
      </c>
      <c r="AU408" s="225" t="s">
        <v>80</v>
      </c>
      <c r="AV408" s="12" t="s">
        <v>80</v>
      </c>
      <c r="AW408" s="12" t="s">
        <v>35</v>
      </c>
      <c r="AX408" s="12" t="s">
        <v>76</v>
      </c>
      <c r="AY408" s="225" t="s">
        <v>144</v>
      </c>
    </row>
    <row r="409" spans="2:65" s="1" customFormat="1" ht="22.5" customHeight="1">
      <c r="B409" s="41"/>
      <c r="C409" s="190" t="s">
        <v>684</v>
      </c>
      <c r="D409" s="190" t="s">
        <v>145</v>
      </c>
      <c r="E409" s="191" t="s">
        <v>685</v>
      </c>
      <c r="F409" s="192" t="s">
        <v>686</v>
      </c>
      <c r="G409" s="193" t="s">
        <v>148</v>
      </c>
      <c r="H409" s="194">
        <v>3.1</v>
      </c>
      <c r="I409" s="195"/>
      <c r="J409" s="196">
        <f>ROUND(I409*H409,2)</f>
        <v>0</v>
      </c>
      <c r="K409" s="192" t="s">
        <v>149</v>
      </c>
      <c r="L409" s="61"/>
      <c r="M409" s="197" t="s">
        <v>21</v>
      </c>
      <c r="N409" s="198" t="s">
        <v>42</v>
      </c>
      <c r="O409" s="42"/>
      <c r="P409" s="199">
        <f>O409*H409</f>
        <v>0</v>
      </c>
      <c r="Q409" s="199">
        <v>0</v>
      </c>
      <c r="R409" s="199">
        <f>Q409*H409</f>
        <v>0</v>
      </c>
      <c r="S409" s="199">
        <v>4.0000000000000001E-3</v>
      </c>
      <c r="T409" s="200">
        <f>S409*H409</f>
        <v>1.2400000000000001E-2</v>
      </c>
      <c r="AR409" s="24" t="s">
        <v>232</v>
      </c>
      <c r="AT409" s="24" t="s">
        <v>145</v>
      </c>
      <c r="AU409" s="24" t="s">
        <v>80</v>
      </c>
      <c r="AY409" s="24" t="s">
        <v>144</v>
      </c>
      <c r="BE409" s="201">
        <f>IF(N409="základní",J409,0)</f>
        <v>0</v>
      </c>
      <c r="BF409" s="201">
        <f>IF(N409="snížená",J409,0)</f>
        <v>0</v>
      </c>
      <c r="BG409" s="201">
        <f>IF(N409="zákl. přenesená",J409,0)</f>
        <v>0</v>
      </c>
      <c r="BH409" s="201">
        <f>IF(N409="sníž. přenesená",J409,0)</f>
        <v>0</v>
      </c>
      <c r="BI409" s="201">
        <f>IF(N409="nulová",J409,0)</f>
        <v>0</v>
      </c>
      <c r="BJ409" s="24" t="s">
        <v>76</v>
      </c>
      <c r="BK409" s="201">
        <f>ROUND(I409*H409,2)</f>
        <v>0</v>
      </c>
      <c r="BL409" s="24" t="s">
        <v>232</v>
      </c>
      <c r="BM409" s="24" t="s">
        <v>687</v>
      </c>
    </row>
    <row r="410" spans="2:65" s="11" customFormat="1">
      <c r="B410" s="202"/>
      <c r="C410" s="203"/>
      <c r="D410" s="204" t="s">
        <v>151</v>
      </c>
      <c r="E410" s="205" t="s">
        <v>21</v>
      </c>
      <c r="F410" s="206" t="s">
        <v>540</v>
      </c>
      <c r="G410" s="203"/>
      <c r="H410" s="207" t="s">
        <v>21</v>
      </c>
      <c r="I410" s="208"/>
      <c r="J410" s="203"/>
      <c r="K410" s="203"/>
      <c r="L410" s="209"/>
      <c r="M410" s="210"/>
      <c r="N410" s="211"/>
      <c r="O410" s="211"/>
      <c r="P410" s="211"/>
      <c r="Q410" s="211"/>
      <c r="R410" s="211"/>
      <c r="S410" s="211"/>
      <c r="T410" s="212"/>
      <c r="AT410" s="213" t="s">
        <v>151</v>
      </c>
      <c r="AU410" s="213" t="s">
        <v>80</v>
      </c>
      <c r="AV410" s="11" t="s">
        <v>76</v>
      </c>
      <c r="AW410" s="11" t="s">
        <v>35</v>
      </c>
      <c r="AX410" s="11" t="s">
        <v>71</v>
      </c>
      <c r="AY410" s="213" t="s">
        <v>144</v>
      </c>
    </row>
    <row r="411" spans="2:65" s="12" customFormat="1">
      <c r="B411" s="214"/>
      <c r="C411" s="215"/>
      <c r="D411" s="216" t="s">
        <v>151</v>
      </c>
      <c r="E411" s="217" t="s">
        <v>21</v>
      </c>
      <c r="F411" s="218" t="s">
        <v>688</v>
      </c>
      <c r="G411" s="215"/>
      <c r="H411" s="219">
        <v>3.1</v>
      </c>
      <c r="I411" s="220"/>
      <c r="J411" s="215"/>
      <c r="K411" s="215"/>
      <c r="L411" s="221"/>
      <c r="M411" s="222"/>
      <c r="N411" s="223"/>
      <c r="O411" s="223"/>
      <c r="P411" s="223"/>
      <c r="Q411" s="223"/>
      <c r="R411" s="223"/>
      <c r="S411" s="223"/>
      <c r="T411" s="224"/>
      <c r="AT411" s="225" t="s">
        <v>151</v>
      </c>
      <c r="AU411" s="225" t="s">
        <v>80</v>
      </c>
      <c r="AV411" s="12" t="s">
        <v>80</v>
      </c>
      <c r="AW411" s="12" t="s">
        <v>35</v>
      </c>
      <c r="AX411" s="12" t="s">
        <v>76</v>
      </c>
      <c r="AY411" s="225" t="s">
        <v>144</v>
      </c>
    </row>
    <row r="412" spans="2:65" s="1" customFormat="1" ht="22.5" customHeight="1">
      <c r="B412" s="41"/>
      <c r="C412" s="190" t="s">
        <v>689</v>
      </c>
      <c r="D412" s="190" t="s">
        <v>145</v>
      </c>
      <c r="E412" s="191" t="s">
        <v>690</v>
      </c>
      <c r="F412" s="192" t="s">
        <v>691</v>
      </c>
      <c r="G412" s="193" t="s">
        <v>148</v>
      </c>
      <c r="H412" s="194">
        <v>63.523000000000003</v>
      </c>
      <c r="I412" s="195"/>
      <c r="J412" s="196">
        <f>ROUND(I412*H412,2)</f>
        <v>0</v>
      </c>
      <c r="K412" s="192" t="s">
        <v>156</v>
      </c>
      <c r="L412" s="61"/>
      <c r="M412" s="197" t="s">
        <v>21</v>
      </c>
      <c r="N412" s="198" t="s">
        <v>42</v>
      </c>
      <c r="O412" s="42"/>
      <c r="P412" s="199">
        <f>O412*H412</f>
        <v>0</v>
      </c>
      <c r="Q412" s="199">
        <v>4.0000000000000002E-4</v>
      </c>
      <c r="R412" s="199">
        <f>Q412*H412</f>
        <v>2.5409200000000003E-2</v>
      </c>
      <c r="S412" s="199">
        <v>0</v>
      </c>
      <c r="T412" s="200">
        <f>S412*H412</f>
        <v>0</v>
      </c>
      <c r="AR412" s="24" t="s">
        <v>232</v>
      </c>
      <c r="AT412" s="24" t="s">
        <v>145</v>
      </c>
      <c r="AU412" s="24" t="s">
        <v>80</v>
      </c>
      <c r="AY412" s="24" t="s">
        <v>144</v>
      </c>
      <c r="BE412" s="201">
        <f>IF(N412="základní",J412,0)</f>
        <v>0</v>
      </c>
      <c r="BF412" s="201">
        <f>IF(N412="snížená",J412,0)</f>
        <v>0</v>
      </c>
      <c r="BG412" s="201">
        <f>IF(N412="zákl. přenesená",J412,0)</f>
        <v>0</v>
      </c>
      <c r="BH412" s="201">
        <f>IF(N412="sníž. přenesená",J412,0)</f>
        <v>0</v>
      </c>
      <c r="BI412" s="201">
        <f>IF(N412="nulová",J412,0)</f>
        <v>0</v>
      </c>
      <c r="BJ412" s="24" t="s">
        <v>76</v>
      </c>
      <c r="BK412" s="201">
        <f>ROUND(I412*H412,2)</f>
        <v>0</v>
      </c>
      <c r="BL412" s="24" t="s">
        <v>232</v>
      </c>
      <c r="BM412" s="24" t="s">
        <v>692</v>
      </c>
    </row>
    <row r="413" spans="2:65" s="12" customFormat="1">
      <c r="B413" s="214"/>
      <c r="C413" s="215"/>
      <c r="D413" s="216" t="s">
        <v>151</v>
      </c>
      <c r="E413" s="217" t="s">
        <v>21</v>
      </c>
      <c r="F413" s="218" t="s">
        <v>693</v>
      </c>
      <c r="G413" s="215"/>
      <c r="H413" s="219">
        <v>63.523000000000003</v>
      </c>
      <c r="I413" s="220"/>
      <c r="J413" s="215"/>
      <c r="K413" s="215"/>
      <c r="L413" s="221"/>
      <c r="M413" s="222"/>
      <c r="N413" s="223"/>
      <c r="O413" s="223"/>
      <c r="P413" s="223"/>
      <c r="Q413" s="223"/>
      <c r="R413" s="223"/>
      <c r="S413" s="223"/>
      <c r="T413" s="224"/>
      <c r="AT413" s="225" t="s">
        <v>151</v>
      </c>
      <c r="AU413" s="225" t="s">
        <v>80</v>
      </c>
      <c r="AV413" s="12" t="s">
        <v>80</v>
      </c>
      <c r="AW413" s="12" t="s">
        <v>35</v>
      </c>
      <c r="AX413" s="12" t="s">
        <v>76</v>
      </c>
      <c r="AY413" s="225" t="s">
        <v>144</v>
      </c>
    </row>
    <row r="414" spans="2:65" s="1" customFormat="1" ht="22.5" customHeight="1">
      <c r="B414" s="41"/>
      <c r="C414" s="190" t="s">
        <v>694</v>
      </c>
      <c r="D414" s="190" t="s">
        <v>145</v>
      </c>
      <c r="E414" s="191" t="s">
        <v>695</v>
      </c>
      <c r="F414" s="192" t="s">
        <v>696</v>
      </c>
      <c r="G414" s="193" t="s">
        <v>148</v>
      </c>
      <c r="H414" s="194">
        <v>4.1029999999999998</v>
      </c>
      <c r="I414" s="195"/>
      <c r="J414" s="196">
        <f>ROUND(I414*H414,2)</f>
        <v>0</v>
      </c>
      <c r="K414" s="192" t="s">
        <v>156</v>
      </c>
      <c r="L414" s="61"/>
      <c r="M414" s="197" t="s">
        <v>21</v>
      </c>
      <c r="N414" s="198" t="s">
        <v>42</v>
      </c>
      <c r="O414" s="42"/>
      <c r="P414" s="199">
        <f>O414*H414</f>
        <v>0</v>
      </c>
      <c r="Q414" s="199">
        <v>4.0000000000000002E-4</v>
      </c>
      <c r="R414" s="199">
        <f>Q414*H414</f>
        <v>1.6412E-3</v>
      </c>
      <c r="S414" s="199">
        <v>0</v>
      </c>
      <c r="T414" s="200">
        <f>S414*H414</f>
        <v>0</v>
      </c>
      <c r="AR414" s="24" t="s">
        <v>232</v>
      </c>
      <c r="AT414" s="24" t="s">
        <v>145</v>
      </c>
      <c r="AU414" s="24" t="s">
        <v>80</v>
      </c>
      <c r="AY414" s="24" t="s">
        <v>144</v>
      </c>
      <c r="BE414" s="201">
        <f>IF(N414="základní",J414,0)</f>
        <v>0</v>
      </c>
      <c r="BF414" s="201">
        <f>IF(N414="snížená",J414,0)</f>
        <v>0</v>
      </c>
      <c r="BG414" s="201">
        <f>IF(N414="zákl. přenesená",J414,0)</f>
        <v>0</v>
      </c>
      <c r="BH414" s="201">
        <f>IF(N414="sníž. přenesená",J414,0)</f>
        <v>0</v>
      </c>
      <c r="BI414" s="201">
        <f>IF(N414="nulová",J414,0)</f>
        <v>0</v>
      </c>
      <c r="BJ414" s="24" t="s">
        <v>76</v>
      </c>
      <c r="BK414" s="201">
        <f>ROUND(I414*H414,2)</f>
        <v>0</v>
      </c>
      <c r="BL414" s="24" t="s">
        <v>232</v>
      </c>
      <c r="BM414" s="24" t="s">
        <v>697</v>
      </c>
    </row>
    <row r="415" spans="2:65" s="12" customFormat="1">
      <c r="B415" s="214"/>
      <c r="C415" s="215"/>
      <c r="D415" s="216" t="s">
        <v>151</v>
      </c>
      <c r="E415" s="217" t="s">
        <v>21</v>
      </c>
      <c r="F415" s="218" t="s">
        <v>698</v>
      </c>
      <c r="G415" s="215"/>
      <c r="H415" s="219">
        <v>4.1029999999999998</v>
      </c>
      <c r="I415" s="220"/>
      <c r="J415" s="215"/>
      <c r="K415" s="215"/>
      <c r="L415" s="221"/>
      <c r="M415" s="222"/>
      <c r="N415" s="223"/>
      <c r="O415" s="223"/>
      <c r="P415" s="223"/>
      <c r="Q415" s="223"/>
      <c r="R415" s="223"/>
      <c r="S415" s="223"/>
      <c r="T415" s="224"/>
      <c r="AT415" s="225" t="s">
        <v>151</v>
      </c>
      <c r="AU415" s="225" t="s">
        <v>80</v>
      </c>
      <c r="AV415" s="12" t="s">
        <v>80</v>
      </c>
      <c r="AW415" s="12" t="s">
        <v>35</v>
      </c>
      <c r="AX415" s="12" t="s">
        <v>76</v>
      </c>
      <c r="AY415" s="225" t="s">
        <v>144</v>
      </c>
    </row>
    <row r="416" spans="2:65" s="1" customFormat="1" ht="22.5" customHeight="1">
      <c r="B416" s="41"/>
      <c r="C416" s="245" t="s">
        <v>699</v>
      </c>
      <c r="D416" s="245" t="s">
        <v>268</v>
      </c>
      <c r="E416" s="246" t="s">
        <v>700</v>
      </c>
      <c r="F416" s="247" t="s">
        <v>701</v>
      </c>
      <c r="G416" s="248" t="s">
        <v>148</v>
      </c>
      <c r="H416" s="249">
        <v>89.436000000000007</v>
      </c>
      <c r="I416" s="250"/>
      <c r="J416" s="251">
        <f>ROUND(I416*H416,2)</f>
        <v>0</v>
      </c>
      <c r="K416" s="247" t="s">
        <v>156</v>
      </c>
      <c r="L416" s="252"/>
      <c r="M416" s="253" t="s">
        <v>21</v>
      </c>
      <c r="N416" s="254" t="s">
        <v>42</v>
      </c>
      <c r="O416" s="42"/>
      <c r="P416" s="199">
        <f>O416*H416</f>
        <v>0</v>
      </c>
      <c r="Q416" s="199">
        <v>4.4999999999999997E-3</v>
      </c>
      <c r="R416" s="199">
        <f>Q416*H416</f>
        <v>0.40246199999999999</v>
      </c>
      <c r="S416" s="199">
        <v>0</v>
      </c>
      <c r="T416" s="200">
        <f>S416*H416</f>
        <v>0</v>
      </c>
      <c r="AR416" s="24" t="s">
        <v>314</v>
      </c>
      <c r="AT416" s="24" t="s">
        <v>268</v>
      </c>
      <c r="AU416" s="24" t="s">
        <v>80</v>
      </c>
      <c r="AY416" s="24" t="s">
        <v>144</v>
      </c>
      <c r="BE416" s="201">
        <f>IF(N416="základní",J416,0)</f>
        <v>0</v>
      </c>
      <c r="BF416" s="201">
        <f>IF(N416="snížená",J416,0)</f>
        <v>0</v>
      </c>
      <c r="BG416" s="201">
        <f>IF(N416="zákl. přenesená",J416,0)</f>
        <v>0</v>
      </c>
      <c r="BH416" s="201">
        <f>IF(N416="sníž. přenesená",J416,0)</f>
        <v>0</v>
      </c>
      <c r="BI416" s="201">
        <f>IF(N416="nulová",J416,0)</f>
        <v>0</v>
      </c>
      <c r="BJ416" s="24" t="s">
        <v>76</v>
      </c>
      <c r="BK416" s="201">
        <f>ROUND(I416*H416,2)</f>
        <v>0</v>
      </c>
      <c r="BL416" s="24" t="s">
        <v>232</v>
      </c>
      <c r="BM416" s="24" t="s">
        <v>702</v>
      </c>
    </row>
    <row r="417" spans="2:65" s="12" customFormat="1">
      <c r="B417" s="214"/>
      <c r="C417" s="215"/>
      <c r="D417" s="204" t="s">
        <v>151</v>
      </c>
      <c r="E417" s="226" t="s">
        <v>21</v>
      </c>
      <c r="F417" s="227" t="s">
        <v>703</v>
      </c>
      <c r="G417" s="215"/>
      <c r="H417" s="228">
        <v>77.77</v>
      </c>
      <c r="I417" s="220"/>
      <c r="J417" s="215"/>
      <c r="K417" s="215"/>
      <c r="L417" s="221"/>
      <c r="M417" s="222"/>
      <c r="N417" s="223"/>
      <c r="O417" s="223"/>
      <c r="P417" s="223"/>
      <c r="Q417" s="223"/>
      <c r="R417" s="223"/>
      <c r="S417" s="223"/>
      <c r="T417" s="224"/>
      <c r="AT417" s="225" t="s">
        <v>151</v>
      </c>
      <c r="AU417" s="225" t="s">
        <v>80</v>
      </c>
      <c r="AV417" s="12" t="s">
        <v>80</v>
      </c>
      <c r="AW417" s="12" t="s">
        <v>35</v>
      </c>
      <c r="AX417" s="12" t="s">
        <v>76</v>
      </c>
      <c r="AY417" s="225" t="s">
        <v>144</v>
      </c>
    </row>
    <row r="418" spans="2:65" s="12" customFormat="1">
      <c r="B418" s="214"/>
      <c r="C418" s="215"/>
      <c r="D418" s="216" t="s">
        <v>151</v>
      </c>
      <c r="E418" s="215"/>
      <c r="F418" s="218" t="s">
        <v>704</v>
      </c>
      <c r="G418" s="215"/>
      <c r="H418" s="219">
        <v>89.436000000000007</v>
      </c>
      <c r="I418" s="220"/>
      <c r="J418" s="215"/>
      <c r="K418" s="215"/>
      <c r="L418" s="221"/>
      <c r="M418" s="222"/>
      <c r="N418" s="223"/>
      <c r="O418" s="223"/>
      <c r="P418" s="223"/>
      <c r="Q418" s="223"/>
      <c r="R418" s="223"/>
      <c r="S418" s="223"/>
      <c r="T418" s="224"/>
      <c r="AT418" s="225" t="s">
        <v>151</v>
      </c>
      <c r="AU418" s="225" t="s">
        <v>80</v>
      </c>
      <c r="AV418" s="12" t="s">
        <v>80</v>
      </c>
      <c r="AW418" s="12" t="s">
        <v>6</v>
      </c>
      <c r="AX418" s="12" t="s">
        <v>76</v>
      </c>
      <c r="AY418" s="225" t="s">
        <v>144</v>
      </c>
    </row>
    <row r="419" spans="2:65" s="1" customFormat="1" ht="22.5" customHeight="1">
      <c r="B419" s="41"/>
      <c r="C419" s="190" t="s">
        <v>705</v>
      </c>
      <c r="D419" s="190" t="s">
        <v>145</v>
      </c>
      <c r="E419" s="191" t="s">
        <v>706</v>
      </c>
      <c r="F419" s="192" t="s">
        <v>707</v>
      </c>
      <c r="G419" s="193" t="s">
        <v>206</v>
      </c>
      <c r="H419" s="194">
        <v>0.45</v>
      </c>
      <c r="I419" s="195"/>
      <c r="J419" s="196">
        <f>ROUND(I419*H419,2)</f>
        <v>0</v>
      </c>
      <c r="K419" s="192" t="s">
        <v>156</v>
      </c>
      <c r="L419" s="61"/>
      <c r="M419" s="197" t="s">
        <v>21</v>
      </c>
      <c r="N419" s="198" t="s">
        <v>42</v>
      </c>
      <c r="O419" s="42"/>
      <c r="P419" s="199">
        <f>O419*H419</f>
        <v>0</v>
      </c>
      <c r="Q419" s="199">
        <v>0</v>
      </c>
      <c r="R419" s="199">
        <f>Q419*H419</f>
        <v>0</v>
      </c>
      <c r="S419" s="199">
        <v>0</v>
      </c>
      <c r="T419" s="200">
        <f>S419*H419</f>
        <v>0</v>
      </c>
      <c r="AR419" s="24" t="s">
        <v>232</v>
      </c>
      <c r="AT419" s="24" t="s">
        <v>145</v>
      </c>
      <c r="AU419" s="24" t="s">
        <v>80</v>
      </c>
      <c r="AY419" s="24" t="s">
        <v>144</v>
      </c>
      <c r="BE419" s="201">
        <f>IF(N419="základní",J419,0)</f>
        <v>0</v>
      </c>
      <c r="BF419" s="201">
        <f>IF(N419="snížená",J419,0)</f>
        <v>0</v>
      </c>
      <c r="BG419" s="201">
        <f>IF(N419="zákl. přenesená",J419,0)</f>
        <v>0</v>
      </c>
      <c r="BH419" s="201">
        <f>IF(N419="sníž. přenesená",J419,0)</f>
        <v>0</v>
      </c>
      <c r="BI419" s="201">
        <f>IF(N419="nulová",J419,0)</f>
        <v>0</v>
      </c>
      <c r="BJ419" s="24" t="s">
        <v>76</v>
      </c>
      <c r="BK419" s="201">
        <f>ROUND(I419*H419,2)</f>
        <v>0</v>
      </c>
      <c r="BL419" s="24" t="s">
        <v>232</v>
      </c>
      <c r="BM419" s="24" t="s">
        <v>708</v>
      </c>
    </row>
    <row r="420" spans="2:65" s="10" customFormat="1" ht="29.85" customHeight="1">
      <c r="B420" s="176"/>
      <c r="C420" s="177"/>
      <c r="D420" s="178" t="s">
        <v>70</v>
      </c>
      <c r="E420" s="229" t="s">
        <v>709</v>
      </c>
      <c r="F420" s="229" t="s">
        <v>710</v>
      </c>
      <c r="G420" s="177"/>
      <c r="H420" s="177"/>
      <c r="I420" s="180"/>
      <c r="J420" s="230">
        <f>BK420</f>
        <v>0</v>
      </c>
      <c r="K420" s="177"/>
      <c r="L420" s="182"/>
      <c r="M420" s="183"/>
      <c r="N420" s="184"/>
      <c r="O420" s="184"/>
      <c r="P420" s="185">
        <f>SUM(P421:P435)</f>
        <v>0</v>
      </c>
      <c r="Q420" s="184"/>
      <c r="R420" s="185">
        <f>SUM(R421:R435)</f>
        <v>0.56856371000000006</v>
      </c>
      <c r="S420" s="184"/>
      <c r="T420" s="186">
        <f>SUM(T421:T435)</f>
        <v>0</v>
      </c>
      <c r="AR420" s="187" t="s">
        <v>80</v>
      </c>
      <c r="AT420" s="188" t="s">
        <v>70</v>
      </c>
      <c r="AU420" s="188" t="s">
        <v>76</v>
      </c>
      <c r="AY420" s="187" t="s">
        <v>144</v>
      </c>
      <c r="BK420" s="189">
        <f>SUM(BK421:BK435)</f>
        <v>0</v>
      </c>
    </row>
    <row r="421" spans="2:65" s="1" customFormat="1" ht="22.5" customHeight="1">
      <c r="B421" s="41"/>
      <c r="C421" s="190" t="s">
        <v>711</v>
      </c>
      <c r="D421" s="190" t="s">
        <v>145</v>
      </c>
      <c r="E421" s="191" t="s">
        <v>712</v>
      </c>
      <c r="F421" s="192" t="s">
        <v>713</v>
      </c>
      <c r="G421" s="193" t="s">
        <v>148</v>
      </c>
      <c r="H421" s="194">
        <v>35.94</v>
      </c>
      <c r="I421" s="195"/>
      <c r="J421" s="196">
        <f>ROUND(I421*H421,2)</f>
        <v>0</v>
      </c>
      <c r="K421" s="192" t="s">
        <v>156</v>
      </c>
      <c r="L421" s="61"/>
      <c r="M421" s="197" t="s">
        <v>21</v>
      </c>
      <c r="N421" s="198" t="s">
        <v>42</v>
      </c>
      <c r="O421" s="42"/>
      <c r="P421" s="199">
        <f>O421*H421</f>
        <v>0</v>
      </c>
      <c r="Q421" s="199">
        <v>3.0000000000000001E-3</v>
      </c>
      <c r="R421" s="199">
        <f>Q421*H421</f>
        <v>0.10782</v>
      </c>
      <c r="S421" s="199">
        <v>0</v>
      </c>
      <c r="T421" s="200">
        <f>S421*H421</f>
        <v>0</v>
      </c>
      <c r="AR421" s="24" t="s">
        <v>232</v>
      </c>
      <c r="AT421" s="24" t="s">
        <v>145</v>
      </c>
      <c r="AU421" s="24" t="s">
        <v>80</v>
      </c>
      <c r="AY421" s="24" t="s">
        <v>144</v>
      </c>
      <c r="BE421" s="201">
        <f>IF(N421="základní",J421,0)</f>
        <v>0</v>
      </c>
      <c r="BF421" s="201">
        <f>IF(N421="snížená",J421,0)</f>
        <v>0</v>
      </c>
      <c r="BG421" s="201">
        <f>IF(N421="zákl. přenesená",J421,0)</f>
        <v>0</v>
      </c>
      <c r="BH421" s="201">
        <f>IF(N421="sníž. přenesená",J421,0)</f>
        <v>0</v>
      </c>
      <c r="BI421" s="201">
        <f>IF(N421="nulová",J421,0)</f>
        <v>0</v>
      </c>
      <c r="BJ421" s="24" t="s">
        <v>76</v>
      </c>
      <c r="BK421" s="201">
        <f>ROUND(I421*H421,2)</f>
        <v>0</v>
      </c>
      <c r="BL421" s="24" t="s">
        <v>232</v>
      </c>
      <c r="BM421" s="24" t="s">
        <v>714</v>
      </c>
    </row>
    <row r="422" spans="2:65" s="12" customFormat="1">
      <c r="B422" s="214"/>
      <c r="C422" s="215"/>
      <c r="D422" s="216" t="s">
        <v>151</v>
      </c>
      <c r="E422" s="217" t="s">
        <v>21</v>
      </c>
      <c r="F422" s="218" t="s">
        <v>715</v>
      </c>
      <c r="G422" s="215"/>
      <c r="H422" s="219">
        <v>35.94</v>
      </c>
      <c r="I422" s="220"/>
      <c r="J422" s="215"/>
      <c r="K422" s="215"/>
      <c r="L422" s="221"/>
      <c r="M422" s="222"/>
      <c r="N422" s="223"/>
      <c r="O422" s="223"/>
      <c r="P422" s="223"/>
      <c r="Q422" s="223"/>
      <c r="R422" s="223"/>
      <c r="S422" s="223"/>
      <c r="T422" s="224"/>
      <c r="AT422" s="225" t="s">
        <v>151</v>
      </c>
      <c r="AU422" s="225" t="s">
        <v>80</v>
      </c>
      <c r="AV422" s="12" t="s">
        <v>80</v>
      </c>
      <c r="AW422" s="12" t="s">
        <v>35</v>
      </c>
      <c r="AX422" s="12" t="s">
        <v>76</v>
      </c>
      <c r="AY422" s="225" t="s">
        <v>144</v>
      </c>
    </row>
    <row r="423" spans="2:65" s="1" customFormat="1" ht="22.5" customHeight="1">
      <c r="B423" s="41"/>
      <c r="C423" s="245" t="s">
        <v>716</v>
      </c>
      <c r="D423" s="245" t="s">
        <v>268</v>
      </c>
      <c r="E423" s="246" t="s">
        <v>717</v>
      </c>
      <c r="F423" s="247" t="s">
        <v>718</v>
      </c>
      <c r="G423" s="248" t="s">
        <v>148</v>
      </c>
      <c r="H423" s="249">
        <v>36.658999999999999</v>
      </c>
      <c r="I423" s="250"/>
      <c r="J423" s="251">
        <f>ROUND(I423*H423,2)</f>
        <v>0</v>
      </c>
      <c r="K423" s="247" t="s">
        <v>156</v>
      </c>
      <c r="L423" s="252"/>
      <c r="M423" s="253" t="s">
        <v>21</v>
      </c>
      <c r="N423" s="254" t="s">
        <v>42</v>
      </c>
      <c r="O423" s="42"/>
      <c r="P423" s="199">
        <f>O423*H423</f>
        <v>0</v>
      </c>
      <c r="Q423" s="199">
        <v>2.8E-3</v>
      </c>
      <c r="R423" s="199">
        <f>Q423*H423</f>
        <v>0.10264519999999999</v>
      </c>
      <c r="S423" s="199">
        <v>0</v>
      </c>
      <c r="T423" s="200">
        <f>S423*H423</f>
        <v>0</v>
      </c>
      <c r="AR423" s="24" t="s">
        <v>314</v>
      </c>
      <c r="AT423" s="24" t="s">
        <v>268</v>
      </c>
      <c r="AU423" s="24" t="s">
        <v>80</v>
      </c>
      <c r="AY423" s="24" t="s">
        <v>144</v>
      </c>
      <c r="BE423" s="201">
        <f>IF(N423="základní",J423,0)</f>
        <v>0</v>
      </c>
      <c r="BF423" s="201">
        <f>IF(N423="snížená",J423,0)</f>
        <v>0</v>
      </c>
      <c r="BG423" s="201">
        <f>IF(N423="zákl. přenesená",J423,0)</f>
        <v>0</v>
      </c>
      <c r="BH423" s="201">
        <f>IF(N423="sníž. přenesená",J423,0)</f>
        <v>0</v>
      </c>
      <c r="BI423" s="201">
        <f>IF(N423="nulová",J423,0)</f>
        <v>0</v>
      </c>
      <c r="BJ423" s="24" t="s">
        <v>76</v>
      </c>
      <c r="BK423" s="201">
        <f>ROUND(I423*H423,2)</f>
        <v>0</v>
      </c>
      <c r="BL423" s="24" t="s">
        <v>232</v>
      </c>
      <c r="BM423" s="24" t="s">
        <v>719</v>
      </c>
    </row>
    <row r="424" spans="2:65" s="12" customFormat="1">
      <c r="B424" s="214"/>
      <c r="C424" s="215"/>
      <c r="D424" s="216" t="s">
        <v>151</v>
      </c>
      <c r="E424" s="217" t="s">
        <v>21</v>
      </c>
      <c r="F424" s="218" t="s">
        <v>720</v>
      </c>
      <c r="G424" s="215"/>
      <c r="H424" s="219">
        <v>36.658999999999999</v>
      </c>
      <c r="I424" s="220"/>
      <c r="J424" s="215"/>
      <c r="K424" s="215"/>
      <c r="L424" s="221"/>
      <c r="M424" s="222"/>
      <c r="N424" s="223"/>
      <c r="O424" s="223"/>
      <c r="P424" s="223"/>
      <c r="Q424" s="223"/>
      <c r="R424" s="223"/>
      <c r="S424" s="223"/>
      <c r="T424" s="224"/>
      <c r="AT424" s="225" t="s">
        <v>151</v>
      </c>
      <c r="AU424" s="225" t="s">
        <v>80</v>
      </c>
      <c r="AV424" s="12" t="s">
        <v>80</v>
      </c>
      <c r="AW424" s="12" t="s">
        <v>35</v>
      </c>
      <c r="AX424" s="12" t="s">
        <v>76</v>
      </c>
      <c r="AY424" s="225" t="s">
        <v>144</v>
      </c>
    </row>
    <row r="425" spans="2:65" s="1" customFormat="1" ht="22.5" customHeight="1">
      <c r="B425" s="41"/>
      <c r="C425" s="190" t="s">
        <v>721</v>
      </c>
      <c r="D425" s="190" t="s">
        <v>145</v>
      </c>
      <c r="E425" s="191" t="s">
        <v>722</v>
      </c>
      <c r="F425" s="192" t="s">
        <v>723</v>
      </c>
      <c r="G425" s="193" t="s">
        <v>148</v>
      </c>
      <c r="H425" s="194">
        <v>35.94</v>
      </c>
      <c r="I425" s="195"/>
      <c r="J425" s="196">
        <f>ROUND(I425*H425,2)</f>
        <v>0</v>
      </c>
      <c r="K425" s="192" t="s">
        <v>156</v>
      </c>
      <c r="L425" s="61"/>
      <c r="M425" s="197" t="s">
        <v>21</v>
      </c>
      <c r="N425" s="198" t="s">
        <v>42</v>
      </c>
      <c r="O425" s="42"/>
      <c r="P425" s="199">
        <f>O425*H425</f>
        <v>0</v>
      </c>
      <c r="Q425" s="199">
        <v>0</v>
      </c>
      <c r="R425" s="199">
        <f>Q425*H425</f>
        <v>0</v>
      </c>
      <c r="S425" s="199">
        <v>0</v>
      </c>
      <c r="T425" s="200">
        <f>S425*H425</f>
        <v>0</v>
      </c>
      <c r="AR425" s="24" t="s">
        <v>232</v>
      </c>
      <c r="AT425" s="24" t="s">
        <v>145</v>
      </c>
      <c r="AU425" s="24" t="s">
        <v>80</v>
      </c>
      <c r="AY425" s="24" t="s">
        <v>144</v>
      </c>
      <c r="BE425" s="201">
        <f>IF(N425="základní",J425,0)</f>
        <v>0</v>
      </c>
      <c r="BF425" s="201">
        <f>IF(N425="snížená",J425,0)</f>
        <v>0</v>
      </c>
      <c r="BG425" s="201">
        <f>IF(N425="zákl. přenesená",J425,0)</f>
        <v>0</v>
      </c>
      <c r="BH425" s="201">
        <f>IF(N425="sníž. přenesená",J425,0)</f>
        <v>0</v>
      </c>
      <c r="BI425" s="201">
        <f>IF(N425="nulová",J425,0)</f>
        <v>0</v>
      </c>
      <c r="BJ425" s="24" t="s">
        <v>76</v>
      </c>
      <c r="BK425" s="201">
        <f>ROUND(I425*H425,2)</f>
        <v>0</v>
      </c>
      <c r="BL425" s="24" t="s">
        <v>232</v>
      </c>
      <c r="BM425" s="24" t="s">
        <v>724</v>
      </c>
    </row>
    <row r="426" spans="2:65" s="12" customFormat="1">
      <c r="B426" s="214"/>
      <c r="C426" s="215"/>
      <c r="D426" s="216" t="s">
        <v>151</v>
      </c>
      <c r="E426" s="217" t="s">
        <v>21</v>
      </c>
      <c r="F426" s="218" t="s">
        <v>715</v>
      </c>
      <c r="G426" s="215"/>
      <c r="H426" s="219">
        <v>35.94</v>
      </c>
      <c r="I426" s="220"/>
      <c r="J426" s="215"/>
      <c r="K426" s="215"/>
      <c r="L426" s="221"/>
      <c r="M426" s="222"/>
      <c r="N426" s="223"/>
      <c r="O426" s="223"/>
      <c r="P426" s="223"/>
      <c r="Q426" s="223"/>
      <c r="R426" s="223"/>
      <c r="S426" s="223"/>
      <c r="T426" s="224"/>
      <c r="AT426" s="225" t="s">
        <v>151</v>
      </c>
      <c r="AU426" s="225" t="s">
        <v>80</v>
      </c>
      <c r="AV426" s="12" t="s">
        <v>80</v>
      </c>
      <c r="AW426" s="12" t="s">
        <v>35</v>
      </c>
      <c r="AX426" s="12" t="s">
        <v>76</v>
      </c>
      <c r="AY426" s="225" t="s">
        <v>144</v>
      </c>
    </row>
    <row r="427" spans="2:65" s="1" customFormat="1" ht="22.5" customHeight="1">
      <c r="B427" s="41"/>
      <c r="C427" s="245" t="s">
        <v>725</v>
      </c>
      <c r="D427" s="245" t="s">
        <v>268</v>
      </c>
      <c r="E427" s="246" t="s">
        <v>726</v>
      </c>
      <c r="F427" s="247" t="s">
        <v>727</v>
      </c>
      <c r="G427" s="248" t="s">
        <v>148</v>
      </c>
      <c r="H427" s="249">
        <v>39.533999999999999</v>
      </c>
      <c r="I427" s="250"/>
      <c r="J427" s="251">
        <f>ROUND(I427*H427,2)</f>
        <v>0</v>
      </c>
      <c r="K427" s="247" t="s">
        <v>156</v>
      </c>
      <c r="L427" s="252"/>
      <c r="M427" s="253" t="s">
        <v>21</v>
      </c>
      <c r="N427" s="254" t="s">
        <v>42</v>
      </c>
      <c r="O427" s="42"/>
      <c r="P427" s="199">
        <f>O427*H427</f>
        <v>0</v>
      </c>
      <c r="Q427" s="199">
        <v>1.3999999999999999E-4</v>
      </c>
      <c r="R427" s="199">
        <f>Q427*H427</f>
        <v>5.5347599999999997E-3</v>
      </c>
      <c r="S427" s="199">
        <v>0</v>
      </c>
      <c r="T427" s="200">
        <f>S427*H427</f>
        <v>0</v>
      </c>
      <c r="AR427" s="24" t="s">
        <v>314</v>
      </c>
      <c r="AT427" s="24" t="s">
        <v>268</v>
      </c>
      <c r="AU427" s="24" t="s">
        <v>80</v>
      </c>
      <c r="AY427" s="24" t="s">
        <v>144</v>
      </c>
      <c r="BE427" s="201">
        <f>IF(N427="základní",J427,0)</f>
        <v>0</v>
      </c>
      <c r="BF427" s="201">
        <f>IF(N427="snížená",J427,0)</f>
        <v>0</v>
      </c>
      <c r="BG427" s="201">
        <f>IF(N427="zákl. přenesená",J427,0)</f>
        <v>0</v>
      </c>
      <c r="BH427" s="201">
        <f>IF(N427="sníž. přenesená",J427,0)</f>
        <v>0</v>
      </c>
      <c r="BI427" s="201">
        <f>IF(N427="nulová",J427,0)</f>
        <v>0</v>
      </c>
      <c r="BJ427" s="24" t="s">
        <v>76</v>
      </c>
      <c r="BK427" s="201">
        <f>ROUND(I427*H427,2)</f>
        <v>0</v>
      </c>
      <c r="BL427" s="24" t="s">
        <v>232</v>
      </c>
      <c r="BM427" s="24" t="s">
        <v>728</v>
      </c>
    </row>
    <row r="428" spans="2:65" s="12" customFormat="1">
      <c r="B428" s="214"/>
      <c r="C428" s="215"/>
      <c r="D428" s="216" t="s">
        <v>151</v>
      </c>
      <c r="E428" s="217" t="s">
        <v>21</v>
      </c>
      <c r="F428" s="218" t="s">
        <v>729</v>
      </c>
      <c r="G428" s="215"/>
      <c r="H428" s="219">
        <v>39.533999999999999</v>
      </c>
      <c r="I428" s="220"/>
      <c r="J428" s="215"/>
      <c r="K428" s="215"/>
      <c r="L428" s="221"/>
      <c r="M428" s="222"/>
      <c r="N428" s="223"/>
      <c r="O428" s="223"/>
      <c r="P428" s="223"/>
      <c r="Q428" s="223"/>
      <c r="R428" s="223"/>
      <c r="S428" s="223"/>
      <c r="T428" s="224"/>
      <c r="AT428" s="225" t="s">
        <v>151</v>
      </c>
      <c r="AU428" s="225" t="s">
        <v>80</v>
      </c>
      <c r="AV428" s="12" t="s">
        <v>80</v>
      </c>
      <c r="AW428" s="12" t="s">
        <v>35</v>
      </c>
      <c r="AX428" s="12" t="s">
        <v>76</v>
      </c>
      <c r="AY428" s="225" t="s">
        <v>144</v>
      </c>
    </row>
    <row r="429" spans="2:65" s="1" customFormat="1" ht="22.5" customHeight="1">
      <c r="B429" s="41"/>
      <c r="C429" s="190" t="s">
        <v>730</v>
      </c>
      <c r="D429" s="190" t="s">
        <v>145</v>
      </c>
      <c r="E429" s="191" t="s">
        <v>722</v>
      </c>
      <c r="F429" s="192" t="s">
        <v>723</v>
      </c>
      <c r="G429" s="193" t="s">
        <v>148</v>
      </c>
      <c r="H429" s="194">
        <v>832.5</v>
      </c>
      <c r="I429" s="195"/>
      <c r="J429" s="196">
        <f>ROUND(I429*H429,2)</f>
        <v>0</v>
      </c>
      <c r="K429" s="192" t="s">
        <v>156</v>
      </c>
      <c r="L429" s="61"/>
      <c r="M429" s="197" t="s">
        <v>21</v>
      </c>
      <c r="N429" s="198" t="s">
        <v>42</v>
      </c>
      <c r="O429" s="42"/>
      <c r="P429" s="199">
        <f>O429*H429</f>
        <v>0</v>
      </c>
      <c r="Q429" s="199">
        <v>0</v>
      </c>
      <c r="R429" s="199">
        <f>Q429*H429</f>
        <v>0</v>
      </c>
      <c r="S429" s="199">
        <v>0</v>
      </c>
      <c r="T429" s="200">
        <f>S429*H429</f>
        <v>0</v>
      </c>
      <c r="AR429" s="24" t="s">
        <v>232</v>
      </c>
      <c r="AT429" s="24" t="s">
        <v>145</v>
      </c>
      <c r="AU429" s="24" t="s">
        <v>80</v>
      </c>
      <c r="AY429" s="24" t="s">
        <v>144</v>
      </c>
      <c r="BE429" s="201">
        <f>IF(N429="základní",J429,0)</f>
        <v>0</v>
      </c>
      <c r="BF429" s="201">
        <f>IF(N429="snížená",J429,0)</f>
        <v>0</v>
      </c>
      <c r="BG429" s="201">
        <f>IF(N429="zákl. přenesená",J429,0)</f>
        <v>0</v>
      </c>
      <c r="BH429" s="201">
        <f>IF(N429="sníž. přenesená",J429,0)</f>
        <v>0</v>
      </c>
      <c r="BI429" s="201">
        <f>IF(N429="nulová",J429,0)</f>
        <v>0</v>
      </c>
      <c r="BJ429" s="24" t="s">
        <v>76</v>
      </c>
      <c r="BK429" s="201">
        <f>ROUND(I429*H429,2)</f>
        <v>0</v>
      </c>
      <c r="BL429" s="24" t="s">
        <v>232</v>
      </c>
      <c r="BM429" s="24" t="s">
        <v>731</v>
      </c>
    </row>
    <row r="430" spans="2:65" s="12" customFormat="1">
      <c r="B430" s="214"/>
      <c r="C430" s="215"/>
      <c r="D430" s="216" t="s">
        <v>151</v>
      </c>
      <c r="E430" s="217" t="s">
        <v>21</v>
      </c>
      <c r="F430" s="218" t="s">
        <v>732</v>
      </c>
      <c r="G430" s="215"/>
      <c r="H430" s="219">
        <v>832.5</v>
      </c>
      <c r="I430" s="220"/>
      <c r="J430" s="215"/>
      <c r="K430" s="215"/>
      <c r="L430" s="221"/>
      <c r="M430" s="222"/>
      <c r="N430" s="223"/>
      <c r="O430" s="223"/>
      <c r="P430" s="223"/>
      <c r="Q430" s="223"/>
      <c r="R430" s="223"/>
      <c r="S430" s="223"/>
      <c r="T430" s="224"/>
      <c r="AT430" s="225" t="s">
        <v>151</v>
      </c>
      <c r="AU430" s="225" t="s">
        <v>80</v>
      </c>
      <c r="AV430" s="12" t="s">
        <v>80</v>
      </c>
      <c r="AW430" s="12" t="s">
        <v>35</v>
      </c>
      <c r="AX430" s="12" t="s">
        <v>76</v>
      </c>
      <c r="AY430" s="225" t="s">
        <v>144</v>
      </c>
    </row>
    <row r="431" spans="2:65" s="1" customFormat="1" ht="22.5" customHeight="1">
      <c r="B431" s="41"/>
      <c r="C431" s="245" t="s">
        <v>733</v>
      </c>
      <c r="D431" s="245" t="s">
        <v>268</v>
      </c>
      <c r="E431" s="246" t="s">
        <v>734</v>
      </c>
      <c r="F431" s="247" t="s">
        <v>735</v>
      </c>
      <c r="G431" s="248" t="s">
        <v>148</v>
      </c>
      <c r="H431" s="249">
        <v>1007.325</v>
      </c>
      <c r="I431" s="250"/>
      <c r="J431" s="251">
        <f>ROUND(I431*H431,2)</f>
        <v>0</v>
      </c>
      <c r="K431" s="247" t="s">
        <v>156</v>
      </c>
      <c r="L431" s="252"/>
      <c r="M431" s="253" t="s">
        <v>21</v>
      </c>
      <c r="N431" s="254" t="s">
        <v>42</v>
      </c>
      <c r="O431" s="42"/>
      <c r="P431" s="199">
        <f>O431*H431</f>
        <v>0</v>
      </c>
      <c r="Q431" s="199">
        <v>3.5E-4</v>
      </c>
      <c r="R431" s="199">
        <f>Q431*H431</f>
        <v>0.35256375000000001</v>
      </c>
      <c r="S431" s="199">
        <v>0</v>
      </c>
      <c r="T431" s="200">
        <f>S431*H431</f>
        <v>0</v>
      </c>
      <c r="AR431" s="24" t="s">
        <v>314</v>
      </c>
      <c r="AT431" s="24" t="s">
        <v>268</v>
      </c>
      <c r="AU431" s="24" t="s">
        <v>80</v>
      </c>
      <c r="AY431" s="24" t="s">
        <v>144</v>
      </c>
      <c r="BE431" s="201">
        <f>IF(N431="základní",J431,0)</f>
        <v>0</v>
      </c>
      <c r="BF431" s="201">
        <f>IF(N431="snížená",J431,0)</f>
        <v>0</v>
      </c>
      <c r="BG431" s="201">
        <f>IF(N431="zákl. přenesená",J431,0)</f>
        <v>0</v>
      </c>
      <c r="BH431" s="201">
        <f>IF(N431="sníž. přenesená",J431,0)</f>
        <v>0</v>
      </c>
      <c r="BI431" s="201">
        <f>IF(N431="nulová",J431,0)</f>
        <v>0</v>
      </c>
      <c r="BJ431" s="24" t="s">
        <v>76</v>
      </c>
      <c r="BK431" s="201">
        <f>ROUND(I431*H431,2)</f>
        <v>0</v>
      </c>
      <c r="BL431" s="24" t="s">
        <v>232</v>
      </c>
      <c r="BM431" s="24" t="s">
        <v>736</v>
      </c>
    </row>
    <row r="432" spans="2:65" s="1" customFormat="1" ht="27">
      <c r="B432" s="41"/>
      <c r="C432" s="63"/>
      <c r="D432" s="204" t="s">
        <v>318</v>
      </c>
      <c r="E432" s="63"/>
      <c r="F432" s="255" t="s">
        <v>737</v>
      </c>
      <c r="G432" s="63"/>
      <c r="H432" s="63"/>
      <c r="I432" s="163"/>
      <c r="J432" s="63"/>
      <c r="K432" s="63"/>
      <c r="L432" s="61"/>
      <c r="M432" s="256"/>
      <c r="N432" s="42"/>
      <c r="O432" s="42"/>
      <c r="P432" s="42"/>
      <c r="Q432" s="42"/>
      <c r="R432" s="42"/>
      <c r="S432" s="42"/>
      <c r="T432" s="78"/>
      <c r="AT432" s="24" t="s">
        <v>318</v>
      </c>
      <c r="AU432" s="24" t="s">
        <v>80</v>
      </c>
    </row>
    <row r="433" spans="2:65" s="12" customFormat="1">
      <c r="B433" s="214"/>
      <c r="C433" s="215"/>
      <c r="D433" s="204" t="s">
        <v>151</v>
      </c>
      <c r="E433" s="226" t="s">
        <v>21</v>
      </c>
      <c r="F433" s="227" t="s">
        <v>738</v>
      </c>
      <c r="G433" s="215"/>
      <c r="H433" s="228">
        <v>915.75</v>
      </c>
      <c r="I433" s="220"/>
      <c r="J433" s="215"/>
      <c r="K433" s="215"/>
      <c r="L433" s="221"/>
      <c r="M433" s="222"/>
      <c r="N433" s="223"/>
      <c r="O433" s="223"/>
      <c r="P433" s="223"/>
      <c r="Q433" s="223"/>
      <c r="R433" s="223"/>
      <c r="S433" s="223"/>
      <c r="T433" s="224"/>
      <c r="AT433" s="225" t="s">
        <v>151</v>
      </c>
      <c r="AU433" s="225" t="s">
        <v>80</v>
      </c>
      <c r="AV433" s="12" t="s">
        <v>80</v>
      </c>
      <c r="AW433" s="12" t="s">
        <v>35</v>
      </c>
      <c r="AX433" s="12" t="s">
        <v>76</v>
      </c>
      <c r="AY433" s="225" t="s">
        <v>144</v>
      </c>
    </row>
    <row r="434" spans="2:65" s="12" customFormat="1">
      <c r="B434" s="214"/>
      <c r="C434" s="215"/>
      <c r="D434" s="216" t="s">
        <v>151</v>
      </c>
      <c r="E434" s="215"/>
      <c r="F434" s="218" t="s">
        <v>739</v>
      </c>
      <c r="G434" s="215"/>
      <c r="H434" s="219">
        <v>1007.325</v>
      </c>
      <c r="I434" s="220"/>
      <c r="J434" s="215"/>
      <c r="K434" s="215"/>
      <c r="L434" s="221"/>
      <c r="M434" s="222"/>
      <c r="N434" s="223"/>
      <c r="O434" s="223"/>
      <c r="P434" s="223"/>
      <c r="Q434" s="223"/>
      <c r="R434" s="223"/>
      <c r="S434" s="223"/>
      <c r="T434" s="224"/>
      <c r="AT434" s="225" t="s">
        <v>151</v>
      </c>
      <c r="AU434" s="225" t="s">
        <v>80</v>
      </c>
      <c r="AV434" s="12" t="s">
        <v>80</v>
      </c>
      <c r="AW434" s="12" t="s">
        <v>6</v>
      </c>
      <c r="AX434" s="12" t="s">
        <v>76</v>
      </c>
      <c r="AY434" s="225" t="s">
        <v>144</v>
      </c>
    </row>
    <row r="435" spans="2:65" s="1" customFormat="1" ht="22.5" customHeight="1">
      <c r="B435" s="41"/>
      <c r="C435" s="190" t="s">
        <v>740</v>
      </c>
      <c r="D435" s="190" t="s">
        <v>145</v>
      </c>
      <c r="E435" s="191" t="s">
        <v>741</v>
      </c>
      <c r="F435" s="192" t="s">
        <v>742</v>
      </c>
      <c r="G435" s="193" t="s">
        <v>206</v>
      </c>
      <c r="H435" s="194">
        <v>0.56899999999999995</v>
      </c>
      <c r="I435" s="195"/>
      <c r="J435" s="196">
        <f>ROUND(I435*H435,2)</f>
        <v>0</v>
      </c>
      <c r="K435" s="192" t="s">
        <v>156</v>
      </c>
      <c r="L435" s="61"/>
      <c r="M435" s="197" t="s">
        <v>21</v>
      </c>
      <c r="N435" s="198" t="s">
        <v>42</v>
      </c>
      <c r="O435" s="42"/>
      <c r="P435" s="199">
        <f>O435*H435</f>
        <v>0</v>
      </c>
      <c r="Q435" s="199">
        <v>0</v>
      </c>
      <c r="R435" s="199">
        <f>Q435*H435</f>
        <v>0</v>
      </c>
      <c r="S435" s="199">
        <v>0</v>
      </c>
      <c r="T435" s="200">
        <f>S435*H435</f>
        <v>0</v>
      </c>
      <c r="AR435" s="24" t="s">
        <v>232</v>
      </c>
      <c r="AT435" s="24" t="s">
        <v>145</v>
      </c>
      <c r="AU435" s="24" t="s">
        <v>80</v>
      </c>
      <c r="AY435" s="24" t="s">
        <v>144</v>
      </c>
      <c r="BE435" s="201">
        <f>IF(N435="základní",J435,0)</f>
        <v>0</v>
      </c>
      <c r="BF435" s="201">
        <f>IF(N435="snížená",J435,0)</f>
        <v>0</v>
      </c>
      <c r="BG435" s="201">
        <f>IF(N435="zákl. přenesená",J435,0)</f>
        <v>0</v>
      </c>
      <c r="BH435" s="201">
        <f>IF(N435="sníž. přenesená",J435,0)</f>
        <v>0</v>
      </c>
      <c r="BI435" s="201">
        <f>IF(N435="nulová",J435,0)</f>
        <v>0</v>
      </c>
      <c r="BJ435" s="24" t="s">
        <v>76</v>
      </c>
      <c r="BK435" s="201">
        <f>ROUND(I435*H435,2)</f>
        <v>0</v>
      </c>
      <c r="BL435" s="24" t="s">
        <v>232</v>
      </c>
      <c r="BM435" s="24" t="s">
        <v>743</v>
      </c>
    </row>
    <row r="436" spans="2:65" s="10" customFormat="1" ht="29.85" customHeight="1">
      <c r="B436" s="176"/>
      <c r="C436" s="177"/>
      <c r="D436" s="178" t="s">
        <v>70</v>
      </c>
      <c r="E436" s="229" t="s">
        <v>744</v>
      </c>
      <c r="F436" s="229" t="s">
        <v>745</v>
      </c>
      <c r="G436" s="177"/>
      <c r="H436" s="177"/>
      <c r="I436" s="180"/>
      <c r="J436" s="230">
        <f>BK436</f>
        <v>0</v>
      </c>
      <c r="K436" s="177"/>
      <c r="L436" s="182"/>
      <c r="M436" s="183"/>
      <c r="N436" s="184"/>
      <c r="O436" s="184"/>
      <c r="P436" s="185">
        <f>SUM(P437:P454)</f>
        <v>0</v>
      </c>
      <c r="Q436" s="184"/>
      <c r="R436" s="185">
        <f>SUM(R437:R454)</f>
        <v>1.1278575</v>
      </c>
      <c r="S436" s="184"/>
      <c r="T436" s="186">
        <f>SUM(T437:T454)</f>
        <v>3.5999999999999997E-2</v>
      </c>
      <c r="AR436" s="187" t="s">
        <v>80</v>
      </c>
      <c r="AT436" s="188" t="s">
        <v>70</v>
      </c>
      <c r="AU436" s="188" t="s">
        <v>76</v>
      </c>
      <c r="AY436" s="187" t="s">
        <v>144</v>
      </c>
      <c r="BK436" s="189">
        <f>SUM(BK437:BK454)</f>
        <v>0</v>
      </c>
    </row>
    <row r="437" spans="2:65" s="1" customFormat="1" ht="22.5" customHeight="1">
      <c r="B437" s="41"/>
      <c r="C437" s="190" t="s">
        <v>746</v>
      </c>
      <c r="D437" s="190" t="s">
        <v>145</v>
      </c>
      <c r="E437" s="191" t="s">
        <v>747</v>
      </c>
      <c r="F437" s="192" t="s">
        <v>748</v>
      </c>
      <c r="G437" s="193" t="s">
        <v>148</v>
      </c>
      <c r="H437" s="194">
        <v>105</v>
      </c>
      <c r="I437" s="195"/>
      <c r="J437" s="196">
        <f>ROUND(I437*H437,2)</f>
        <v>0</v>
      </c>
      <c r="K437" s="192" t="s">
        <v>156</v>
      </c>
      <c r="L437" s="61"/>
      <c r="M437" s="197" t="s">
        <v>21</v>
      </c>
      <c r="N437" s="198" t="s">
        <v>42</v>
      </c>
      <c r="O437" s="42"/>
      <c r="P437" s="199">
        <f>O437*H437</f>
        <v>0</v>
      </c>
      <c r="Q437" s="199">
        <v>0</v>
      </c>
      <c r="R437" s="199">
        <f>Q437*H437</f>
        <v>0</v>
      </c>
      <c r="S437" s="199">
        <v>0</v>
      </c>
      <c r="T437" s="200">
        <f>S437*H437</f>
        <v>0</v>
      </c>
      <c r="AR437" s="24" t="s">
        <v>232</v>
      </c>
      <c r="AT437" s="24" t="s">
        <v>145</v>
      </c>
      <c r="AU437" s="24" t="s">
        <v>80</v>
      </c>
      <c r="AY437" s="24" t="s">
        <v>144</v>
      </c>
      <c r="BE437" s="201">
        <f>IF(N437="základní",J437,0)</f>
        <v>0</v>
      </c>
      <c r="BF437" s="201">
        <f>IF(N437="snížená",J437,0)</f>
        <v>0</v>
      </c>
      <c r="BG437" s="201">
        <f>IF(N437="zákl. přenesená",J437,0)</f>
        <v>0</v>
      </c>
      <c r="BH437" s="201">
        <f>IF(N437="sníž. přenesená",J437,0)</f>
        <v>0</v>
      </c>
      <c r="BI437" s="201">
        <f>IF(N437="nulová",J437,0)</f>
        <v>0</v>
      </c>
      <c r="BJ437" s="24" t="s">
        <v>76</v>
      </c>
      <c r="BK437" s="201">
        <f>ROUND(I437*H437,2)</f>
        <v>0</v>
      </c>
      <c r="BL437" s="24" t="s">
        <v>232</v>
      </c>
      <c r="BM437" s="24" t="s">
        <v>749</v>
      </c>
    </row>
    <row r="438" spans="2:65" s="11" customFormat="1">
      <c r="B438" s="202"/>
      <c r="C438" s="203"/>
      <c r="D438" s="204" t="s">
        <v>151</v>
      </c>
      <c r="E438" s="205" t="s">
        <v>21</v>
      </c>
      <c r="F438" s="206" t="s">
        <v>750</v>
      </c>
      <c r="G438" s="203"/>
      <c r="H438" s="207" t="s">
        <v>21</v>
      </c>
      <c r="I438" s="208"/>
      <c r="J438" s="203"/>
      <c r="K438" s="203"/>
      <c r="L438" s="209"/>
      <c r="M438" s="210"/>
      <c r="N438" s="211"/>
      <c r="O438" s="211"/>
      <c r="P438" s="211"/>
      <c r="Q438" s="211"/>
      <c r="R438" s="211"/>
      <c r="S438" s="211"/>
      <c r="T438" s="212"/>
      <c r="AT438" s="213" t="s">
        <v>151</v>
      </c>
      <c r="AU438" s="213" t="s">
        <v>80</v>
      </c>
      <c r="AV438" s="11" t="s">
        <v>76</v>
      </c>
      <c r="AW438" s="11" t="s">
        <v>35</v>
      </c>
      <c r="AX438" s="11" t="s">
        <v>71</v>
      </c>
      <c r="AY438" s="213" t="s">
        <v>144</v>
      </c>
    </row>
    <row r="439" spans="2:65" s="12" customFormat="1">
      <c r="B439" s="214"/>
      <c r="C439" s="215"/>
      <c r="D439" s="216" t="s">
        <v>151</v>
      </c>
      <c r="E439" s="217" t="s">
        <v>21</v>
      </c>
      <c r="F439" s="218" t="s">
        <v>694</v>
      </c>
      <c r="G439" s="215"/>
      <c r="H439" s="219">
        <v>105</v>
      </c>
      <c r="I439" s="220"/>
      <c r="J439" s="215"/>
      <c r="K439" s="215"/>
      <c r="L439" s="221"/>
      <c r="M439" s="222"/>
      <c r="N439" s="223"/>
      <c r="O439" s="223"/>
      <c r="P439" s="223"/>
      <c r="Q439" s="223"/>
      <c r="R439" s="223"/>
      <c r="S439" s="223"/>
      <c r="T439" s="224"/>
      <c r="AT439" s="225" t="s">
        <v>151</v>
      </c>
      <c r="AU439" s="225" t="s">
        <v>80</v>
      </c>
      <c r="AV439" s="12" t="s">
        <v>80</v>
      </c>
      <c r="AW439" s="12" t="s">
        <v>35</v>
      </c>
      <c r="AX439" s="12" t="s">
        <v>76</v>
      </c>
      <c r="AY439" s="225" t="s">
        <v>144</v>
      </c>
    </row>
    <row r="440" spans="2:65" s="1" customFormat="1" ht="22.5" customHeight="1">
      <c r="B440" s="41"/>
      <c r="C440" s="245" t="s">
        <v>751</v>
      </c>
      <c r="D440" s="245" t="s">
        <v>268</v>
      </c>
      <c r="E440" s="246" t="s">
        <v>752</v>
      </c>
      <c r="F440" s="247" t="s">
        <v>753</v>
      </c>
      <c r="G440" s="248" t="s">
        <v>148</v>
      </c>
      <c r="H440" s="249">
        <v>110.25</v>
      </c>
      <c r="I440" s="250"/>
      <c r="J440" s="251">
        <f>ROUND(I440*H440,2)</f>
        <v>0</v>
      </c>
      <c r="K440" s="247" t="s">
        <v>21</v>
      </c>
      <c r="L440" s="252"/>
      <c r="M440" s="253" t="s">
        <v>21</v>
      </c>
      <c r="N440" s="254" t="s">
        <v>42</v>
      </c>
      <c r="O440" s="42"/>
      <c r="P440" s="199">
        <f>O440*H440</f>
        <v>0</v>
      </c>
      <c r="Q440" s="199">
        <v>1.023E-2</v>
      </c>
      <c r="R440" s="199">
        <f>Q440*H440</f>
        <v>1.1278575</v>
      </c>
      <c r="S440" s="199">
        <v>0</v>
      </c>
      <c r="T440" s="200">
        <f>S440*H440</f>
        <v>0</v>
      </c>
      <c r="AR440" s="24" t="s">
        <v>314</v>
      </c>
      <c r="AT440" s="24" t="s">
        <v>268</v>
      </c>
      <c r="AU440" s="24" t="s">
        <v>80</v>
      </c>
      <c r="AY440" s="24" t="s">
        <v>144</v>
      </c>
      <c r="BE440" s="201">
        <f>IF(N440="základní",J440,0)</f>
        <v>0</v>
      </c>
      <c r="BF440" s="201">
        <f>IF(N440="snížená",J440,0)</f>
        <v>0</v>
      </c>
      <c r="BG440" s="201">
        <f>IF(N440="zákl. přenesená",J440,0)</f>
        <v>0</v>
      </c>
      <c r="BH440" s="201">
        <f>IF(N440="sníž. přenesená",J440,0)</f>
        <v>0</v>
      </c>
      <c r="BI440" s="201">
        <f>IF(N440="nulová",J440,0)</f>
        <v>0</v>
      </c>
      <c r="BJ440" s="24" t="s">
        <v>76</v>
      </c>
      <c r="BK440" s="201">
        <f>ROUND(I440*H440,2)</f>
        <v>0</v>
      </c>
      <c r="BL440" s="24" t="s">
        <v>232</v>
      </c>
      <c r="BM440" s="24" t="s">
        <v>754</v>
      </c>
    </row>
    <row r="441" spans="2:65" s="12" customFormat="1">
      <c r="B441" s="214"/>
      <c r="C441" s="215"/>
      <c r="D441" s="216" t="s">
        <v>151</v>
      </c>
      <c r="E441" s="217" t="s">
        <v>21</v>
      </c>
      <c r="F441" s="218" t="s">
        <v>755</v>
      </c>
      <c r="G441" s="215"/>
      <c r="H441" s="219">
        <v>110.25</v>
      </c>
      <c r="I441" s="220"/>
      <c r="J441" s="215"/>
      <c r="K441" s="215"/>
      <c r="L441" s="221"/>
      <c r="M441" s="222"/>
      <c r="N441" s="223"/>
      <c r="O441" s="223"/>
      <c r="P441" s="223"/>
      <c r="Q441" s="223"/>
      <c r="R441" s="223"/>
      <c r="S441" s="223"/>
      <c r="T441" s="224"/>
      <c r="AT441" s="225" t="s">
        <v>151</v>
      </c>
      <c r="AU441" s="225" t="s">
        <v>80</v>
      </c>
      <c r="AV441" s="12" t="s">
        <v>80</v>
      </c>
      <c r="AW441" s="12" t="s">
        <v>35</v>
      </c>
      <c r="AX441" s="12" t="s">
        <v>76</v>
      </c>
      <c r="AY441" s="225" t="s">
        <v>144</v>
      </c>
    </row>
    <row r="442" spans="2:65" s="1" customFormat="1" ht="44.25" customHeight="1">
      <c r="B442" s="41"/>
      <c r="C442" s="190" t="s">
        <v>756</v>
      </c>
      <c r="D442" s="190" t="s">
        <v>145</v>
      </c>
      <c r="E442" s="191" t="s">
        <v>757</v>
      </c>
      <c r="F442" s="192" t="s">
        <v>758</v>
      </c>
      <c r="G442" s="193" t="s">
        <v>595</v>
      </c>
      <c r="H442" s="194">
        <v>1</v>
      </c>
      <c r="I442" s="195"/>
      <c r="J442" s="196">
        <f>ROUND(I442*H442,2)</f>
        <v>0</v>
      </c>
      <c r="K442" s="192" t="s">
        <v>21</v>
      </c>
      <c r="L442" s="61"/>
      <c r="M442" s="197" t="s">
        <v>21</v>
      </c>
      <c r="N442" s="198" t="s">
        <v>42</v>
      </c>
      <c r="O442" s="42"/>
      <c r="P442" s="199">
        <f>O442*H442</f>
        <v>0</v>
      </c>
      <c r="Q442" s="199">
        <v>0</v>
      </c>
      <c r="R442" s="199">
        <f>Q442*H442</f>
        <v>0</v>
      </c>
      <c r="S442" s="199">
        <v>1.7999999999999999E-2</v>
      </c>
      <c r="T442" s="200">
        <f>S442*H442</f>
        <v>1.7999999999999999E-2</v>
      </c>
      <c r="AR442" s="24" t="s">
        <v>232</v>
      </c>
      <c r="AT442" s="24" t="s">
        <v>145</v>
      </c>
      <c r="AU442" s="24" t="s">
        <v>80</v>
      </c>
      <c r="AY442" s="24" t="s">
        <v>144</v>
      </c>
      <c r="BE442" s="201">
        <f>IF(N442="základní",J442,0)</f>
        <v>0</v>
      </c>
      <c r="BF442" s="201">
        <f>IF(N442="snížená",J442,0)</f>
        <v>0</v>
      </c>
      <c r="BG442" s="201">
        <f>IF(N442="zákl. přenesená",J442,0)</f>
        <v>0</v>
      </c>
      <c r="BH442" s="201">
        <f>IF(N442="sníž. přenesená",J442,0)</f>
        <v>0</v>
      </c>
      <c r="BI442" s="201">
        <f>IF(N442="nulová",J442,0)</f>
        <v>0</v>
      </c>
      <c r="BJ442" s="24" t="s">
        <v>76</v>
      </c>
      <c r="BK442" s="201">
        <f>ROUND(I442*H442,2)</f>
        <v>0</v>
      </c>
      <c r="BL442" s="24" t="s">
        <v>232</v>
      </c>
      <c r="BM442" s="24" t="s">
        <v>759</v>
      </c>
    </row>
    <row r="443" spans="2:65" s="11" customFormat="1">
      <c r="B443" s="202"/>
      <c r="C443" s="203"/>
      <c r="D443" s="204" t="s">
        <v>151</v>
      </c>
      <c r="E443" s="205" t="s">
        <v>21</v>
      </c>
      <c r="F443" s="206" t="s">
        <v>760</v>
      </c>
      <c r="G443" s="203"/>
      <c r="H443" s="207" t="s">
        <v>21</v>
      </c>
      <c r="I443" s="208"/>
      <c r="J443" s="203"/>
      <c r="K443" s="203"/>
      <c r="L443" s="209"/>
      <c r="M443" s="210"/>
      <c r="N443" s="211"/>
      <c r="O443" s="211"/>
      <c r="P443" s="211"/>
      <c r="Q443" s="211"/>
      <c r="R443" s="211"/>
      <c r="S443" s="211"/>
      <c r="T443" s="212"/>
      <c r="AT443" s="213" t="s">
        <v>151</v>
      </c>
      <c r="AU443" s="213" t="s">
        <v>80</v>
      </c>
      <c r="AV443" s="11" t="s">
        <v>76</v>
      </c>
      <c r="AW443" s="11" t="s">
        <v>35</v>
      </c>
      <c r="AX443" s="11" t="s">
        <v>71</v>
      </c>
      <c r="AY443" s="213" t="s">
        <v>144</v>
      </c>
    </row>
    <row r="444" spans="2:65" s="12" customFormat="1">
      <c r="B444" s="214"/>
      <c r="C444" s="215"/>
      <c r="D444" s="216" t="s">
        <v>151</v>
      </c>
      <c r="E444" s="217" t="s">
        <v>21</v>
      </c>
      <c r="F444" s="218" t="s">
        <v>76</v>
      </c>
      <c r="G444" s="215"/>
      <c r="H444" s="219">
        <v>1</v>
      </c>
      <c r="I444" s="220"/>
      <c r="J444" s="215"/>
      <c r="K444" s="215"/>
      <c r="L444" s="221"/>
      <c r="M444" s="222"/>
      <c r="N444" s="223"/>
      <c r="O444" s="223"/>
      <c r="P444" s="223"/>
      <c r="Q444" s="223"/>
      <c r="R444" s="223"/>
      <c r="S444" s="223"/>
      <c r="T444" s="224"/>
      <c r="AT444" s="225" t="s">
        <v>151</v>
      </c>
      <c r="AU444" s="225" t="s">
        <v>80</v>
      </c>
      <c r="AV444" s="12" t="s">
        <v>80</v>
      </c>
      <c r="AW444" s="12" t="s">
        <v>35</v>
      </c>
      <c r="AX444" s="12" t="s">
        <v>76</v>
      </c>
      <c r="AY444" s="225" t="s">
        <v>144</v>
      </c>
    </row>
    <row r="445" spans="2:65" s="1" customFormat="1" ht="22.5" customHeight="1">
      <c r="B445" s="41"/>
      <c r="C445" s="190" t="s">
        <v>761</v>
      </c>
      <c r="D445" s="190" t="s">
        <v>145</v>
      </c>
      <c r="E445" s="191" t="s">
        <v>762</v>
      </c>
      <c r="F445" s="192" t="s">
        <v>763</v>
      </c>
      <c r="G445" s="193" t="s">
        <v>595</v>
      </c>
      <c r="H445" s="194">
        <v>1</v>
      </c>
      <c r="I445" s="195"/>
      <c r="J445" s="196">
        <f>ROUND(I445*H445,2)</f>
        <v>0</v>
      </c>
      <c r="K445" s="192" t="s">
        <v>21</v>
      </c>
      <c r="L445" s="61"/>
      <c r="M445" s="197" t="s">
        <v>21</v>
      </c>
      <c r="N445" s="198" t="s">
        <v>42</v>
      </c>
      <c r="O445" s="42"/>
      <c r="P445" s="199">
        <f>O445*H445</f>
        <v>0</v>
      </c>
      <c r="Q445" s="199">
        <v>0</v>
      </c>
      <c r="R445" s="199">
        <f>Q445*H445</f>
        <v>0</v>
      </c>
      <c r="S445" s="199">
        <v>1.7999999999999999E-2</v>
      </c>
      <c r="T445" s="200">
        <f>S445*H445</f>
        <v>1.7999999999999999E-2</v>
      </c>
      <c r="AR445" s="24" t="s">
        <v>232</v>
      </c>
      <c r="AT445" s="24" t="s">
        <v>145</v>
      </c>
      <c r="AU445" s="24" t="s">
        <v>80</v>
      </c>
      <c r="AY445" s="24" t="s">
        <v>144</v>
      </c>
      <c r="BE445" s="201">
        <f>IF(N445="základní",J445,0)</f>
        <v>0</v>
      </c>
      <c r="BF445" s="201">
        <f>IF(N445="snížená",J445,0)</f>
        <v>0</v>
      </c>
      <c r="BG445" s="201">
        <f>IF(N445="zákl. přenesená",J445,0)</f>
        <v>0</v>
      </c>
      <c r="BH445" s="201">
        <f>IF(N445="sníž. přenesená",J445,0)</f>
        <v>0</v>
      </c>
      <c r="BI445" s="201">
        <f>IF(N445="nulová",J445,0)</f>
        <v>0</v>
      </c>
      <c r="BJ445" s="24" t="s">
        <v>76</v>
      </c>
      <c r="BK445" s="201">
        <f>ROUND(I445*H445,2)</f>
        <v>0</v>
      </c>
      <c r="BL445" s="24" t="s">
        <v>232</v>
      </c>
      <c r="BM445" s="24" t="s">
        <v>764</v>
      </c>
    </row>
    <row r="446" spans="2:65" s="11" customFormat="1">
      <c r="B446" s="202"/>
      <c r="C446" s="203"/>
      <c r="D446" s="204" t="s">
        <v>151</v>
      </c>
      <c r="E446" s="205" t="s">
        <v>21</v>
      </c>
      <c r="F446" s="206" t="s">
        <v>765</v>
      </c>
      <c r="G446" s="203"/>
      <c r="H446" s="207" t="s">
        <v>21</v>
      </c>
      <c r="I446" s="208"/>
      <c r="J446" s="203"/>
      <c r="K446" s="203"/>
      <c r="L446" s="209"/>
      <c r="M446" s="210"/>
      <c r="N446" s="211"/>
      <c r="O446" s="211"/>
      <c r="P446" s="211"/>
      <c r="Q446" s="211"/>
      <c r="R446" s="211"/>
      <c r="S446" s="211"/>
      <c r="T446" s="212"/>
      <c r="AT446" s="213" t="s">
        <v>151</v>
      </c>
      <c r="AU446" s="213" t="s">
        <v>80</v>
      </c>
      <c r="AV446" s="11" t="s">
        <v>76</v>
      </c>
      <c r="AW446" s="11" t="s">
        <v>35</v>
      </c>
      <c r="AX446" s="11" t="s">
        <v>71</v>
      </c>
      <c r="AY446" s="213" t="s">
        <v>144</v>
      </c>
    </row>
    <row r="447" spans="2:65" s="12" customFormat="1">
      <c r="B447" s="214"/>
      <c r="C447" s="215"/>
      <c r="D447" s="216" t="s">
        <v>151</v>
      </c>
      <c r="E447" s="217" t="s">
        <v>21</v>
      </c>
      <c r="F447" s="218" t="s">
        <v>76</v>
      </c>
      <c r="G447" s="215"/>
      <c r="H447" s="219">
        <v>1</v>
      </c>
      <c r="I447" s="220"/>
      <c r="J447" s="215"/>
      <c r="K447" s="215"/>
      <c r="L447" s="221"/>
      <c r="M447" s="222"/>
      <c r="N447" s="223"/>
      <c r="O447" s="223"/>
      <c r="P447" s="223"/>
      <c r="Q447" s="223"/>
      <c r="R447" s="223"/>
      <c r="S447" s="223"/>
      <c r="T447" s="224"/>
      <c r="AT447" s="225" t="s">
        <v>151</v>
      </c>
      <c r="AU447" s="225" t="s">
        <v>80</v>
      </c>
      <c r="AV447" s="12" t="s">
        <v>80</v>
      </c>
      <c r="AW447" s="12" t="s">
        <v>35</v>
      </c>
      <c r="AX447" s="12" t="s">
        <v>76</v>
      </c>
      <c r="AY447" s="225" t="s">
        <v>144</v>
      </c>
    </row>
    <row r="448" spans="2:65" s="1" customFormat="1" ht="31.5" customHeight="1">
      <c r="B448" s="41"/>
      <c r="C448" s="190" t="s">
        <v>766</v>
      </c>
      <c r="D448" s="190" t="s">
        <v>145</v>
      </c>
      <c r="E448" s="191" t="s">
        <v>767</v>
      </c>
      <c r="F448" s="192" t="s">
        <v>768</v>
      </c>
      <c r="G448" s="193" t="s">
        <v>595</v>
      </c>
      <c r="H448" s="194">
        <v>1</v>
      </c>
      <c r="I448" s="195"/>
      <c r="J448" s="196">
        <f>ROUND(I448*H448,2)</f>
        <v>0</v>
      </c>
      <c r="K448" s="192" t="s">
        <v>21</v>
      </c>
      <c r="L448" s="61"/>
      <c r="M448" s="197" t="s">
        <v>21</v>
      </c>
      <c r="N448" s="198" t="s">
        <v>42</v>
      </c>
      <c r="O448" s="42"/>
      <c r="P448" s="199">
        <f>O448*H448</f>
        <v>0</v>
      </c>
      <c r="Q448" s="199">
        <v>0</v>
      </c>
      <c r="R448" s="199">
        <f>Q448*H448</f>
        <v>0</v>
      </c>
      <c r="S448" s="199">
        <v>0</v>
      </c>
      <c r="T448" s="200">
        <f>S448*H448</f>
        <v>0</v>
      </c>
      <c r="AR448" s="24" t="s">
        <v>232</v>
      </c>
      <c r="AT448" s="24" t="s">
        <v>145</v>
      </c>
      <c r="AU448" s="24" t="s">
        <v>80</v>
      </c>
      <c r="AY448" s="24" t="s">
        <v>144</v>
      </c>
      <c r="BE448" s="201">
        <f>IF(N448="základní",J448,0)</f>
        <v>0</v>
      </c>
      <c r="BF448" s="201">
        <f>IF(N448="snížená",J448,0)</f>
        <v>0</v>
      </c>
      <c r="BG448" s="201">
        <f>IF(N448="zákl. přenesená",J448,0)</f>
        <v>0</v>
      </c>
      <c r="BH448" s="201">
        <f>IF(N448="sníž. přenesená",J448,0)</f>
        <v>0</v>
      </c>
      <c r="BI448" s="201">
        <f>IF(N448="nulová",J448,0)</f>
        <v>0</v>
      </c>
      <c r="BJ448" s="24" t="s">
        <v>76</v>
      </c>
      <c r="BK448" s="201">
        <f>ROUND(I448*H448,2)</f>
        <v>0</v>
      </c>
      <c r="BL448" s="24" t="s">
        <v>232</v>
      </c>
      <c r="BM448" s="24" t="s">
        <v>769</v>
      </c>
    </row>
    <row r="449" spans="2:65" s="11" customFormat="1">
      <c r="B449" s="202"/>
      <c r="C449" s="203"/>
      <c r="D449" s="204" t="s">
        <v>151</v>
      </c>
      <c r="E449" s="205" t="s">
        <v>21</v>
      </c>
      <c r="F449" s="206" t="s">
        <v>770</v>
      </c>
      <c r="G449" s="203"/>
      <c r="H449" s="207" t="s">
        <v>21</v>
      </c>
      <c r="I449" s="208"/>
      <c r="J449" s="203"/>
      <c r="K449" s="203"/>
      <c r="L449" s="209"/>
      <c r="M449" s="210"/>
      <c r="N449" s="211"/>
      <c r="O449" s="211"/>
      <c r="P449" s="211"/>
      <c r="Q449" s="211"/>
      <c r="R449" s="211"/>
      <c r="S449" s="211"/>
      <c r="T449" s="212"/>
      <c r="AT449" s="213" t="s">
        <v>151</v>
      </c>
      <c r="AU449" s="213" t="s">
        <v>80</v>
      </c>
      <c r="AV449" s="11" t="s">
        <v>76</v>
      </c>
      <c r="AW449" s="11" t="s">
        <v>35</v>
      </c>
      <c r="AX449" s="11" t="s">
        <v>71</v>
      </c>
      <c r="AY449" s="213" t="s">
        <v>144</v>
      </c>
    </row>
    <row r="450" spans="2:65" s="12" customFormat="1">
      <c r="B450" s="214"/>
      <c r="C450" s="215"/>
      <c r="D450" s="216" t="s">
        <v>151</v>
      </c>
      <c r="E450" s="217" t="s">
        <v>21</v>
      </c>
      <c r="F450" s="218" t="s">
        <v>76</v>
      </c>
      <c r="G450" s="215"/>
      <c r="H450" s="219">
        <v>1</v>
      </c>
      <c r="I450" s="220"/>
      <c r="J450" s="215"/>
      <c r="K450" s="215"/>
      <c r="L450" s="221"/>
      <c r="M450" s="222"/>
      <c r="N450" s="223"/>
      <c r="O450" s="223"/>
      <c r="P450" s="223"/>
      <c r="Q450" s="223"/>
      <c r="R450" s="223"/>
      <c r="S450" s="223"/>
      <c r="T450" s="224"/>
      <c r="AT450" s="225" t="s">
        <v>151</v>
      </c>
      <c r="AU450" s="225" t="s">
        <v>80</v>
      </c>
      <c r="AV450" s="12" t="s">
        <v>80</v>
      </c>
      <c r="AW450" s="12" t="s">
        <v>35</v>
      </c>
      <c r="AX450" s="12" t="s">
        <v>76</v>
      </c>
      <c r="AY450" s="225" t="s">
        <v>144</v>
      </c>
    </row>
    <row r="451" spans="2:65" s="1" customFormat="1" ht="31.5" customHeight="1">
      <c r="B451" s="41"/>
      <c r="C451" s="190" t="s">
        <v>771</v>
      </c>
      <c r="D451" s="190" t="s">
        <v>145</v>
      </c>
      <c r="E451" s="191" t="s">
        <v>772</v>
      </c>
      <c r="F451" s="192" t="s">
        <v>773</v>
      </c>
      <c r="G451" s="193" t="s">
        <v>595</v>
      </c>
      <c r="H451" s="194">
        <v>1</v>
      </c>
      <c r="I451" s="195"/>
      <c r="J451" s="196">
        <f>ROUND(I451*H451,2)</f>
        <v>0</v>
      </c>
      <c r="K451" s="192" t="s">
        <v>21</v>
      </c>
      <c r="L451" s="61"/>
      <c r="M451" s="197" t="s">
        <v>21</v>
      </c>
      <c r="N451" s="198" t="s">
        <v>42</v>
      </c>
      <c r="O451" s="42"/>
      <c r="P451" s="199">
        <f>O451*H451</f>
        <v>0</v>
      </c>
      <c r="Q451" s="199">
        <v>0</v>
      </c>
      <c r="R451" s="199">
        <f>Q451*H451</f>
        <v>0</v>
      </c>
      <c r="S451" s="199">
        <v>0</v>
      </c>
      <c r="T451" s="200">
        <f>S451*H451</f>
        <v>0</v>
      </c>
      <c r="AR451" s="24" t="s">
        <v>232</v>
      </c>
      <c r="AT451" s="24" t="s">
        <v>145</v>
      </c>
      <c r="AU451" s="24" t="s">
        <v>80</v>
      </c>
      <c r="AY451" s="24" t="s">
        <v>144</v>
      </c>
      <c r="BE451" s="201">
        <f>IF(N451="základní",J451,0)</f>
        <v>0</v>
      </c>
      <c r="BF451" s="201">
        <f>IF(N451="snížená",J451,0)</f>
        <v>0</v>
      </c>
      <c r="BG451" s="201">
        <f>IF(N451="zákl. přenesená",J451,0)</f>
        <v>0</v>
      </c>
      <c r="BH451" s="201">
        <f>IF(N451="sníž. přenesená",J451,0)</f>
        <v>0</v>
      </c>
      <c r="BI451" s="201">
        <f>IF(N451="nulová",J451,0)</f>
        <v>0</v>
      </c>
      <c r="BJ451" s="24" t="s">
        <v>76</v>
      </c>
      <c r="BK451" s="201">
        <f>ROUND(I451*H451,2)</f>
        <v>0</v>
      </c>
      <c r="BL451" s="24" t="s">
        <v>232</v>
      </c>
      <c r="BM451" s="24" t="s">
        <v>774</v>
      </c>
    </row>
    <row r="452" spans="2:65" s="11" customFormat="1">
      <c r="B452" s="202"/>
      <c r="C452" s="203"/>
      <c r="D452" s="204" t="s">
        <v>151</v>
      </c>
      <c r="E452" s="205" t="s">
        <v>21</v>
      </c>
      <c r="F452" s="206" t="s">
        <v>750</v>
      </c>
      <c r="G452" s="203"/>
      <c r="H452" s="207" t="s">
        <v>21</v>
      </c>
      <c r="I452" s="208"/>
      <c r="J452" s="203"/>
      <c r="K452" s="203"/>
      <c r="L452" s="209"/>
      <c r="M452" s="210"/>
      <c r="N452" s="211"/>
      <c r="O452" s="211"/>
      <c r="P452" s="211"/>
      <c r="Q452" s="211"/>
      <c r="R452" s="211"/>
      <c r="S452" s="211"/>
      <c r="T452" s="212"/>
      <c r="AT452" s="213" t="s">
        <v>151</v>
      </c>
      <c r="AU452" s="213" t="s">
        <v>80</v>
      </c>
      <c r="AV452" s="11" t="s">
        <v>76</v>
      </c>
      <c r="AW452" s="11" t="s">
        <v>35</v>
      </c>
      <c r="AX452" s="11" t="s">
        <v>71</v>
      </c>
      <c r="AY452" s="213" t="s">
        <v>144</v>
      </c>
    </row>
    <row r="453" spans="2:65" s="12" customFormat="1">
      <c r="B453" s="214"/>
      <c r="C453" s="215"/>
      <c r="D453" s="216" t="s">
        <v>151</v>
      </c>
      <c r="E453" s="217" t="s">
        <v>21</v>
      </c>
      <c r="F453" s="218" t="s">
        <v>76</v>
      </c>
      <c r="G453" s="215"/>
      <c r="H453" s="219">
        <v>1</v>
      </c>
      <c r="I453" s="220"/>
      <c r="J453" s="215"/>
      <c r="K453" s="215"/>
      <c r="L453" s="221"/>
      <c r="M453" s="222"/>
      <c r="N453" s="223"/>
      <c r="O453" s="223"/>
      <c r="P453" s="223"/>
      <c r="Q453" s="223"/>
      <c r="R453" s="223"/>
      <c r="S453" s="223"/>
      <c r="T453" s="224"/>
      <c r="AT453" s="225" t="s">
        <v>151</v>
      </c>
      <c r="AU453" s="225" t="s">
        <v>80</v>
      </c>
      <c r="AV453" s="12" t="s">
        <v>80</v>
      </c>
      <c r="AW453" s="12" t="s">
        <v>35</v>
      </c>
      <c r="AX453" s="12" t="s">
        <v>76</v>
      </c>
      <c r="AY453" s="225" t="s">
        <v>144</v>
      </c>
    </row>
    <row r="454" spans="2:65" s="1" customFormat="1" ht="22.5" customHeight="1">
      <c r="B454" s="41"/>
      <c r="C454" s="190" t="s">
        <v>775</v>
      </c>
      <c r="D454" s="190" t="s">
        <v>145</v>
      </c>
      <c r="E454" s="191" t="s">
        <v>776</v>
      </c>
      <c r="F454" s="192" t="s">
        <v>777</v>
      </c>
      <c r="G454" s="193" t="s">
        <v>206</v>
      </c>
      <c r="H454" s="194">
        <v>5.1280000000000001</v>
      </c>
      <c r="I454" s="195"/>
      <c r="J454" s="196">
        <f>ROUND(I454*H454,2)</f>
        <v>0</v>
      </c>
      <c r="K454" s="192" t="s">
        <v>156</v>
      </c>
      <c r="L454" s="61"/>
      <c r="M454" s="197" t="s">
        <v>21</v>
      </c>
      <c r="N454" s="198" t="s">
        <v>42</v>
      </c>
      <c r="O454" s="42"/>
      <c r="P454" s="199">
        <f>O454*H454</f>
        <v>0</v>
      </c>
      <c r="Q454" s="199">
        <v>0</v>
      </c>
      <c r="R454" s="199">
        <f>Q454*H454</f>
        <v>0</v>
      </c>
      <c r="S454" s="199">
        <v>0</v>
      </c>
      <c r="T454" s="200">
        <f>S454*H454</f>
        <v>0</v>
      </c>
      <c r="AR454" s="24" t="s">
        <v>232</v>
      </c>
      <c r="AT454" s="24" t="s">
        <v>145</v>
      </c>
      <c r="AU454" s="24" t="s">
        <v>80</v>
      </c>
      <c r="AY454" s="24" t="s">
        <v>144</v>
      </c>
      <c r="BE454" s="201">
        <f>IF(N454="základní",J454,0)</f>
        <v>0</v>
      </c>
      <c r="BF454" s="201">
        <f>IF(N454="snížená",J454,0)</f>
        <v>0</v>
      </c>
      <c r="BG454" s="201">
        <f>IF(N454="zákl. přenesená",J454,0)</f>
        <v>0</v>
      </c>
      <c r="BH454" s="201">
        <f>IF(N454="sníž. přenesená",J454,0)</f>
        <v>0</v>
      </c>
      <c r="BI454" s="201">
        <f>IF(N454="nulová",J454,0)</f>
        <v>0</v>
      </c>
      <c r="BJ454" s="24" t="s">
        <v>76</v>
      </c>
      <c r="BK454" s="201">
        <f>ROUND(I454*H454,2)</f>
        <v>0</v>
      </c>
      <c r="BL454" s="24" t="s">
        <v>232</v>
      </c>
      <c r="BM454" s="24" t="s">
        <v>778</v>
      </c>
    </row>
    <row r="455" spans="2:65" s="10" customFormat="1" ht="29.85" customHeight="1">
      <c r="B455" s="176"/>
      <c r="C455" s="177"/>
      <c r="D455" s="178" t="s">
        <v>70</v>
      </c>
      <c r="E455" s="229" t="s">
        <v>779</v>
      </c>
      <c r="F455" s="229" t="s">
        <v>780</v>
      </c>
      <c r="G455" s="177"/>
      <c r="H455" s="177"/>
      <c r="I455" s="180"/>
      <c r="J455" s="230">
        <f>BK455</f>
        <v>0</v>
      </c>
      <c r="K455" s="177"/>
      <c r="L455" s="182"/>
      <c r="M455" s="183"/>
      <c r="N455" s="184"/>
      <c r="O455" s="184"/>
      <c r="P455" s="185">
        <f>SUM(P456:P472)</f>
        <v>0</v>
      </c>
      <c r="Q455" s="184"/>
      <c r="R455" s="185">
        <f>SUM(R456:R472)</f>
        <v>0.96949980000000002</v>
      </c>
      <c r="S455" s="184"/>
      <c r="T455" s="186">
        <f>SUM(T456:T472)</f>
        <v>0</v>
      </c>
      <c r="AR455" s="187" t="s">
        <v>80</v>
      </c>
      <c r="AT455" s="188" t="s">
        <v>70</v>
      </c>
      <c r="AU455" s="188" t="s">
        <v>76</v>
      </c>
      <c r="AY455" s="187" t="s">
        <v>144</v>
      </c>
      <c r="BK455" s="189">
        <f>SUM(BK456:BK472)</f>
        <v>0</v>
      </c>
    </row>
    <row r="456" spans="2:65" s="1" customFormat="1" ht="22.5" customHeight="1">
      <c r="B456" s="41"/>
      <c r="C456" s="190" t="s">
        <v>781</v>
      </c>
      <c r="D456" s="190" t="s">
        <v>145</v>
      </c>
      <c r="E456" s="191" t="s">
        <v>782</v>
      </c>
      <c r="F456" s="192" t="s">
        <v>783</v>
      </c>
      <c r="G456" s="193" t="s">
        <v>148</v>
      </c>
      <c r="H456" s="194">
        <v>35.94</v>
      </c>
      <c r="I456" s="195"/>
      <c r="J456" s="196">
        <f>ROUND(I456*H456,2)</f>
        <v>0</v>
      </c>
      <c r="K456" s="192" t="s">
        <v>156</v>
      </c>
      <c r="L456" s="61"/>
      <c r="M456" s="197" t="s">
        <v>21</v>
      </c>
      <c r="N456" s="198" t="s">
        <v>42</v>
      </c>
      <c r="O456" s="42"/>
      <c r="P456" s="199">
        <f>O456*H456</f>
        <v>0</v>
      </c>
      <c r="Q456" s="199">
        <v>8.0000000000000007E-5</v>
      </c>
      <c r="R456" s="199">
        <f>Q456*H456</f>
        <v>2.8752000000000001E-3</v>
      </c>
      <c r="S456" s="199">
        <v>0</v>
      </c>
      <c r="T456" s="200">
        <f>S456*H456</f>
        <v>0</v>
      </c>
      <c r="AR456" s="24" t="s">
        <v>232</v>
      </c>
      <c r="AT456" s="24" t="s">
        <v>145</v>
      </c>
      <c r="AU456" s="24" t="s">
        <v>80</v>
      </c>
      <c r="AY456" s="24" t="s">
        <v>144</v>
      </c>
      <c r="BE456" s="201">
        <f>IF(N456="základní",J456,0)</f>
        <v>0</v>
      </c>
      <c r="BF456" s="201">
        <f>IF(N456="snížená",J456,0)</f>
        <v>0</v>
      </c>
      <c r="BG456" s="201">
        <f>IF(N456="zákl. přenesená",J456,0)</f>
        <v>0</v>
      </c>
      <c r="BH456" s="201">
        <f>IF(N456="sníž. přenesená",J456,0)</f>
        <v>0</v>
      </c>
      <c r="BI456" s="201">
        <f>IF(N456="nulová",J456,0)</f>
        <v>0</v>
      </c>
      <c r="BJ456" s="24" t="s">
        <v>76</v>
      </c>
      <c r="BK456" s="201">
        <f>ROUND(I456*H456,2)</f>
        <v>0</v>
      </c>
      <c r="BL456" s="24" t="s">
        <v>232</v>
      </c>
      <c r="BM456" s="24" t="s">
        <v>784</v>
      </c>
    </row>
    <row r="457" spans="2:65" s="11" customFormat="1">
      <c r="B457" s="202"/>
      <c r="C457" s="203"/>
      <c r="D457" s="204" t="s">
        <v>151</v>
      </c>
      <c r="E457" s="205" t="s">
        <v>21</v>
      </c>
      <c r="F457" s="206" t="s">
        <v>215</v>
      </c>
      <c r="G457" s="203"/>
      <c r="H457" s="207" t="s">
        <v>21</v>
      </c>
      <c r="I457" s="208"/>
      <c r="J457" s="203"/>
      <c r="K457" s="203"/>
      <c r="L457" s="209"/>
      <c r="M457" s="210"/>
      <c r="N457" s="211"/>
      <c r="O457" s="211"/>
      <c r="P457" s="211"/>
      <c r="Q457" s="211"/>
      <c r="R457" s="211"/>
      <c r="S457" s="211"/>
      <c r="T457" s="212"/>
      <c r="AT457" s="213" t="s">
        <v>151</v>
      </c>
      <c r="AU457" s="213" t="s">
        <v>80</v>
      </c>
      <c r="AV457" s="11" t="s">
        <v>76</v>
      </c>
      <c r="AW457" s="11" t="s">
        <v>35</v>
      </c>
      <c r="AX457" s="11" t="s">
        <v>71</v>
      </c>
      <c r="AY457" s="213" t="s">
        <v>144</v>
      </c>
    </row>
    <row r="458" spans="2:65" s="12" customFormat="1">
      <c r="B458" s="214"/>
      <c r="C458" s="215"/>
      <c r="D458" s="204" t="s">
        <v>151</v>
      </c>
      <c r="E458" s="226" t="s">
        <v>21</v>
      </c>
      <c r="F458" s="227" t="s">
        <v>534</v>
      </c>
      <c r="G458" s="215"/>
      <c r="H458" s="228">
        <v>14.21</v>
      </c>
      <c r="I458" s="220"/>
      <c r="J458" s="215"/>
      <c r="K458" s="215"/>
      <c r="L458" s="221"/>
      <c r="M458" s="222"/>
      <c r="N458" s="223"/>
      <c r="O458" s="223"/>
      <c r="P458" s="223"/>
      <c r="Q458" s="223"/>
      <c r="R458" s="223"/>
      <c r="S458" s="223"/>
      <c r="T458" s="224"/>
      <c r="AT458" s="225" t="s">
        <v>151</v>
      </c>
      <c r="AU458" s="225" t="s">
        <v>80</v>
      </c>
      <c r="AV458" s="12" t="s">
        <v>80</v>
      </c>
      <c r="AW458" s="12" t="s">
        <v>35</v>
      </c>
      <c r="AX458" s="12" t="s">
        <v>71</v>
      </c>
      <c r="AY458" s="225" t="s">
        <v>144</v>
      </c>
    </row>
    <row r="459" spans="2:65" s="12" customFormat="1">
      <c r="B459" s="214"/>
      <c r="C459" s="215"/>
      <c r="D459" s="204" t="s">
        <v>151</v>
      </c>
      <c r="E459" s="226" t="s">
        <v>21</v>
      </c>
      <c r="F459" s="227" t="s">
        <v>535</v>
      </c>
      <c r="G459" s="215"/>
      <c r="H459" s="228">
        <v>21.73</v>
      </c>
      <c r="I459" s="220"/>
      <c r="J459" s="215"/>
      <c r="K459" s="215"/>
      <c r="L459" s="221"/>
      <c r="M459" s="222"/>
      <c r="N459" s="223"/>
      <c r="O459" s="223"/>
      <c r="P459" s="223"/>
      <c r="Q459" s="223"/>
      <c r="R459" s="223"/>
      <c r="S459" s="223"/>
      <c r="T459" s="224"/>
      <c r="AT459" s="225" t="s">
        <v>151</v>
      </c>
      <c r="AU459" s="225" t="s">
        <v>80</v>
      </c>
      <c r="AV459" s="12" t="s">
        <v>80</v>
      </c>
      <c r="AW459" s="12" t="s">
        <v>35</v>
      </c>
      <c r="AX459" s="12" t="s">
        <v>71</v>
      </c>
      <c r="AY459" s="225" t="s">
        <v>144</v>
      </c>
    </row>
    <row r="460" spans="2:65" s="13" customFormat="1">
      <c r="B460" s="231"/>
      <c r="C460" s="232"/>
      <c r="D460" s="216" t="s">
        <v>151</v>
      </c>
      <c r="E460" s="233" t="s">
        <v>21</v>
      </c>
      <c r="F460" s="234" t="s">
        <v>176</v>
      </c>
      <c r="G460" s="232"/>
      <c r="H460" s="235">
        <v>35.94</v>
      </c>
      <c r="I460" s="236"/>
      <c r="J460" s="232"/>
      <c r="K460" s="232"/>
      <c r="L460" s="237"/>
      <c r="M460" s="238"/>
      <c r="N460" s="239"/>
      <c r="O460" s="239"/>
      <c r="P460" s="239"/>
      <c r="Q460" s="239"/>
      <c r="R460" s="239"/>
      <c r="S460" s="239"/>
      <c r="T460" s="240"/>
      <c r="AT460" s="241" t="s">
        <v>151</v>
      </c>
      <c r="AU460" s="241" t="s">
        <v>80</v>
      </c>
      <c r="AV460" s="13" t="s">
        <v>86</v>
      </c>
      <c r="AW460" s="13" t="s">
        <v>35</v>
      </c>
      <c r="AX460" s="13" t="s">
        <v>76</v>
      </c>
      <c r="AY460" s="241" t="s">
        <v>144</v>
      </c>
    </row>
    <row r="461" spans="2:65" s="1" customFormat="1" ht="22.5" customHeight="1">
      <c r="B461" s="41"/>
      <c r="C461" s="245" t="s">
        <v>785</v>
      </c>
      <c r="D461" s="245" t="s">
        <v>268</v>
      </c>
      <c r="E461" s="246" t="s">
        <v>786</v>
      </c>
      <c r="F461" s="247" t="s">
        <v>787</v>
      </c>
      <c r="G461" s="248" t="s">
        <v>170</v>
      </c>
      <c r="H461" s="249">
        <v>0.216</v>
      </c>
      <c r="I461" s="250"/>
      <c r="J461" s="251">
        <f>ROUND(I461*H461,2)</f>
        <v>0</v>
      </c>
      <c r="K461" s="247" t="s">
        <v>156</v>
      </c>
      <c r="L461" s="252"/>
      <c r="M461" s="253" t="s">
        <v>21</v>
      </c>
      <c r="N461" s="254" t="s">
        <v>42</v>
      </c>
      <c r="O461" s="42"/>
      <c r="P461" s="199">
        <f>O461*H461</f>
        <v>0</v>
      </c>
      <c r="Q461" s="199">
        <v>0.55000000000000004</v>
      </c>
      <c r="R461" s="199">
        <f>Q461*H461</f>
        <v>0.1188</v>
      </c>
      <c r="S461" s="199">
        <v>0</v>
      </c>
      <c r="T461" s="200">
        <f>S461*H461</f>
        <v>0</v>
      </c>
      <c r="AR461" s="24" t="s">
        <v>314</v>
      </c>
      <c r="AT461" s="24" t="s">
        <v>268</v>
      </c>
      <c r="AU461" s="24" t="s">
        <v>80</v>
      </c>
      <c r="AY461" s="24" t="s">
        <v>144</v>
      </c>
      <c r="BE461" s="201">
        <f>IF(N461="základní",J461,0)</f>
        <v>0</v>
      </c>
      <c r="BF461" s="201">
        <f>IF(N461="snížená",J461,0)</f>
        <v>0</v>
      </c>
      <c r="BG461" s="201">
        <f>IF(N461="zákl. přenesená",J461,0)</f>
        <v>0</v>
      </c>
      <c r="BH461" s="201">
        <f>IF(N461="sníž. přenesená",J461,0)</f>
        <v>0</v>
      </c>
      <c r="BI461" s="201">
        <f>IF(N461="nulová",J461,0)</f>
        <v>0</v>
      </c>
      <c r="BJ461" s="24" t="s">
        <v>76</v>
      </c>
      <c r="BK461" s="201">
        <f>ROUND(I461*H461,2)</f>
        <v>0</v>
      </c>
      <c r="BL461" s="24" t="s">
        <v>232</v>
      </c>
      <c r="BM461" s="24" t="s">
        <v>788</v>
      </c>
    </row>
    <row r="462" spans="2:65" s="12" customFormat="1">
      <c r="B462" s="214"/>
      <c r="C462" s="215"/>
      <c r="D462" s="216" t="s">
        <v>151</v>
      </c>
      <c r="E462" s="217" t="s">
        <v>21</v>
      </c>
      <c r="F462" s="218" t="s">
        <v>789</v>
      </c>
      <c r="G462" s="215"/>
      <c r="H462" s="219">
        <v>0.216</v>
      </c>
      <c r="I462" s="220"/>
      <c r="J462" s="215"/>
      <c r="K462" s="215"/>
      <c r="L462" s="221"/>
      <c r="M462" s="222"/>
      <c r="N462" s="223"/>
      <c r="O462" s="223"/>
      <c r="P462" s="223"/>
      <c r="Q462" s="223"/>
      <c r="R462" s="223"/>
      <c r="S462" s="223"/>
      <c r="T462" s="224"/>
      <c r="AT462" s="225" t="s">
        <v>151</v>
      </c>
      <c r="AU462" s="225" t="s">
        <v>80</v>
      </c>
      <c r="AV462" s="12" t="s">
        <v>80</v>
      </c>
      <c r="AW462" s="12" t="s">
        <v>35</v>
      </c>
      <c r="AX462" s="12" t="s">
        <v>76</v>
      </c>
      <c r="AY462" s="225" t="s">
        <v>144</v>
      </c>
    </row>
    <row r="463" spans="2:65" s="1" customFormat="1" ht="22.5" customHeight="1">
      <c r="B463" s="41"/>
      <c r="C463" s="190" t="s">
        <v>790</v>
      </c>
      <c r="D463" s="190" t="s">
        <v>145</v>
      </c>
      <c r="E463" s="191" t="s">
        <v>791</v>
      </c>
      <c r="F463" s="192" t="s">
        <v>792</v>
      </c>
      <c r="G463" s="193" t="s">
        <v>148</v>
      </c>
      <c r="H463" s="194">
        <v>35.94</v>
      </c>
      <c r="I463" s="195"/>
      <c r="J463" s="196">
        <f>ROUND(I463*H463,2)</f>
        <v>0</v>
      </c>
      <c r="K463" s="192" t="s">
        <v>156</v>
      </c>
      <c r="L463" s="61"/>
      <c r="M463" s="197" t="s">
        <v>21</v>
      </c>
      <c r="N463" s="198" t="s">
        <v>42</v>
      </c>
      <c r="O463" s="42"/>
      <c r="P463" s="199">
        <f>O463*H463</f>
        <v>0</v>
      </c>
      <c r="Q463" s="199">
        <v>4.0999999999999999E-4</v>
      </c>
      <c r="R463" s="199">
        <f>Q463*H463</f>
        <v>1.4735399999999999E-2</v>
      </c>
      <c r="S463" s="199">
        <v>0</v>
      </c>
      <c r="T463" s="200">
        <f>S463*H463</f>
        <v>0</v>
      </c>
      <c r="AR463" s="24" t="s">
        <v>232</v>
      </c>
      <c r="AT463" s="24" t="s">
        <v>145</v>
      </c>
      <c r="AU463" s="24" t="s">
        <v>80</v>
      </c>
      <c r="AY463" s="24" t="s">
        <v>144</v>
      </c>
      <c r="BE463" s="201">
        <f>IF(N463="základní",J463,0)</f>
        <v>0</v>
      </c>
      <c r="BF463" s="201">
        <f>IF(N463="snížená",J463,0)</f>
        <v>0</v>
      </c>
      <c r="BG463" s="201">
        <f>IF(N463="zákl. přenesená",J463,0)</f>
        <v>0</v>
      </c>
      <c r="BH463" s="201">
        <f>IF(N463="sníž. přenesená",J463,0)</f>
        <v>0</v>
      </c>
      <c r="BI463" s="201">
        <f>IF(N463="nulová",J463,0)</f>
        <v>0</v>
      </c>
      <c r="BJ463" s="24" t="s">
        <v>76</v>
      </c>
      <c r="BK463" s="201">
        <f>ROUND(I463*H463,2)</f>
        <v>0</v>
      </c>
      <c r="BL463" s="24" t="s">
        <v>232</v>
      </c>
      <c r="BM463" s="24" t="s">
        <v>793</v>
      </c>
    </row>
    <row r="464" spans="2:65" s="12" customFormat="1">
      <c r="B464" s="214"/>
      <c r="C464" s="215"/>
      <c r="D464" s="216" t="s">
        <v>151</v>
      </c>
      <c r="E464" s="217" t="s">
        <v>21</v>
      </c>
      <c r="F464" s="218" t="s">
        <v>715</v>
      </c>
      <c r="G464" s="215"/>
      <c r="H464" s="219">
        <v>35.94</v>
      </c>
      <c r="I464" s="220"/>
      <c r="J464" s="215"/>
      <c r="K464" s="215"/>
      <c r="L464" s="221"/>
      <c r="M464" s="222"/>
      <c r="N464" s="223"/>
      <c r="O464" s="223"/>
      <c r="P464" s="223"/>
      <c r="Q464" s="223"/>
      <c r="R464" s="223"/>
      <c r="S464" s="223"/>
      <c r="T464" s="224"/>
      <c r="AT464" s="225" t="s">
        <v>151</v>
      </c>
      <c r="AU464" s="225" t="s">
        <v>80</v>
      </c>
      <c r="AV464" s="12" t="s">
        <v>80</v>
      </c>
      <c r="AW464" s="12" t="s">
        <v>35</v>
      </c>
      <c r="AX464" s="12" t="s">
        <v>76</v>
      </c>
      <c r="AY464" s="225" t="s">
        <v>144</v>
      </c>
    </row>
    <row r="465" spans="2:65" s="1" customFormat="1" ht="22.5" customHeight="1">
      <c r="B465" s="41"/>
      <c r="C465" s="245" t="s">
        <v>794</v>
      </c>
      <c r="D465" s="245" t="s">
        <v>268</v>
      </c>
      <c r="E465" s="246" t="s">
        <v>795</v>
      </c>
      <c r="F465" s="247" t="s">
        <v>796</v>
      </c>
      <c r="G465" s="248" t="s">
        <v>148</v>
      </c>
      <c r="H465" s="249">
        <v>39.533999999999999</v>
      </c>
      <c r="I465" s="250"/>
      <c r="J465" s="251">
        <f>ROUND(I465*H465,2)</f>
        <v>0</v>
      </c>
      <c r="K465" s="247" t="s">
        <v>156</v>
      </c>
      <c r="L465" s="252"/>
      <c r="M465" s="253" t="s">
        <v>21</v>
      </c>
      <c r="N465" s="254" t="s">
        <v>42</v>
      </c>
      <c r="O465" s="42"/>
      <c r="P465" s="199">
        <f>O465*H465</f>
        <v>0</v>
      </c>
      <c r="Q465" s="199">
        <v>1.7000000000000001E-2</v>
      </c>
      <c r="R465" s="199">
        <f>Q465*H465</f>
        <v>0.67207800000000006</v>
      </c>
      <c r="S465" s="199">
        <v>0</v>
      </c>
      <c r="T465" s="200">
        <f>S465*H465</f>
        <v>0</v>
      </c>
      <c r="AR465" s="24" t="s">
        <v>314</v>
      </c>
      <c r="AT465" s="24" t="s">
        <v>268</v>
      </c>
      <c r="AU465" s="24" t="s">
        <v>80</v>
      </c>
      <c r="AY465" s="24" t="s">
        <v>144</v>
      </c>
      <c r="BE465" s="201">
        <f>IF(N465="základní",J465,0)</f>
        <v>0</v>
      </c>
      <c r="BF465" s="201">
        <f>IF(N465="snížená",J465,0)</f>
        <v>0</v>
      </c>
      <c r="BG465" s="201">
        <f>IF(N465="zákl. přenesená",J465,0)</f>
        <v>0</v>
      </c>
      <c r="BH465" s="201">
        <f>IF(N465="sníž. přenesená",J465,0)</f>
        <v>0</v>
      </c>
      <c r="BI465" s="201">
        <f>IF(N465="nulová",J465,0)</f>
        <v>0</v>
      </c>
      <c r="BJ465" s="24" t="s">
        <v>76</v>
      </c>
      <c r="BK465" s="201">
        <f>ROUND(I465*H465,2)</f>
        <v>0</v>
      </c>
      <c r="BL465" s="24" t="s">
        <v>232</v>
      </c>
      <c r="BM465" s="24" t="s">
        <v>797</v>
      </c>
    </row>
    <row r="466" spans="2:65" s="12" customFormat="1">
      <c r="B466" s="214"/>
      <c r="C466" s="215"/>
      <c r="D466" s="204" t="s">
        <v>151</v>
      </c>
      <c r="E466" s="226" t="s">
        <v>21</v>
      </c>
      <c r="F466" s="227" t="s">
        <v>715</v>
      </c>
      <c r="G466" s="215"/>
      <c r="H466" s="228">
        <v>35.94</v>
      </c>
      <c r="I466" s="220"/>
      <c r="J466" s="215"/>
      <c r="K466" s="215"/>
      <c r="L466" s="221"/>
      <c r="M466" s="222"/>
      <c r="N466" s="223"/>
      <c r="O466" s="223"/>
      <c r="P466" s="223"/>
      <c r="Q466" s="223"/>
      <c r="R466" s="223"/>
      <c r="S466" s="223"/>
      <c r="T466" s="224"/>
      <c r="AT466" s="225" t="s">
        <v>151</v>
      </c>
      <c r="AU466" s="225" t="s">
        <v>80</v>
      </c>
      <c r="AV466" s="12" t="s">
        <v>80</v>
      </c>
      <c r="AW466" s="12" t="s">
        <v>35</v>
      </c>
      <c r="AX466" s="12" t="s">
        <v>76</v>
      </c>
      <c r="AY466" s="225" t="s">
        <v>144</v>
      </c>
    </row>
    <row r="467" spans="2:65" s="12" customFormat="1">
      <c r="B467" s="214"/>
      <c r="C467" s="215"/>
      <c r="D467" s="216" t="s">
        <v>151</v>
      </c>
      <c r="E467" s="215"/>
      <c r="F467" s="218" t="s">
        <v>798</v>
      </c>
      <c r="G467" s="215"/>
      <c r="H467" s="219">
        <v>39.533999999999999</v>
      </c>
      <c r="I467" s="220"/>
      <c r="J467" s="215"/>
      <c r="K467" s="215"/>
      <c r="L467" s="221"/>
      <c r="M467" s="222"/>
      <c r="N467" s="223"/>
      <c r="O467" s="223"/>
      <c r="P467" s="223"/>
      <c r="Q467" s="223"/>
      <c r="R467" s="223"/>
      <c r="S467" s="223"/>
      <c r="T467" s="224"/>
      <c r="AT467" s="225" t="s">
        <v>151</v>
      </c>
      <c r="AU467" s="225" t="s">
        <v>80</v>
      </c>
      <c r="AV467" s="12" t="s">
        <v>80</v>
      </c>
      <c r="AW467" s="12" t="s">
        <v>6</v>
      </c>
      <c r="AX467" s="12" t="s">
        <v>76</v>
      </c>
      <c r="AY467" s="225" t="s">
        <v>144</v>
      </c>
    </row>
    <row r="468" spans="2:65" s="1" customFormat="1" ht="22.5" customHeight="1">
      <c r="B468" s="41"/>
      <c r="C468" s="190" t="s">
        <v>799</v>
      </c>
      <c r="D468" s="190" t="s">
        <v>145</v>
      </c>
      <c r="E468" s="191" t="s">
        <v>800</v>
      </c>
      <c r="F468" s="192" t="s">
        <v>801</v>
      </c>
      <c r="G468" s="193" t="s">
        <v>261</v>
      </c>
      <c r="H468" s="194">
        <v>35.94</v>
      </c>
      <c r="I468" s="195"/>
      <c r="J468" s="196">
        <f>ROUND(I468*H468,2)</f>
        <v>0</v>
      </c>
      <c r="K468" s="192" t="s">
        <v>156</v>
      </c>
      <c r="L468" s="61"/>
      <c r="M468" s="197" t="s">
        <v>21</v>
      </c>
      <c r="N468" s="198" t="s">
        <v>42</v>
      </c>
      <c r="O468" s="42"/>
      <c r="P468" s="199">
        <f>O468*H468</f>
        <v>0</v>
      </c>
      <c r="Q468" s="199">
        <v>4.3800000000000002E-3</v>
      </c>
      <c r="R468" s="199">
        <f>Q468*H468</f>
        <v>0.15741720000000001</v>
      </c>
      <c r="S468" s="199">
        <v>0</v>
      </c>
      <c r="T468" s="200">
        <f>S468*H468</f>
        <v>0</v>
      </c>
      <c r="AR468" s="24" t="s">
        <v>232</v>
      </c>
      <c r="AT468" s="24" t="s">
        <v>145</v>
      </c>
      <c r="AU468" s="24" t="s">
        <v>80</v>
      </c>
      <c r="AY468" s="24" t="s">
        <v>144</v>
      </c>
      <c r="BE468" s="201">
        <f>IF(N468="základní",J468,0)</f>
        <v>0</v>
      </c>
      <c r="BF468" s="201">
        <f>IF(N468="snížená",J468,0)</f>
        <v>0</v>
      </c>
      <c r="BG468" s="201">
        <f>IF(N468="zákl. přenesená",J468,0)</f>
        <v>0</v>
      </c>
      <c r="BH468" s="201">
        <f>IF(N468="sníž. přenesená",J468,0)</f>
        <v>0</v>
      </c>
      <c r="BI468" s="201">
        <f>IF(N468="nulová",J468,0)</f>
        <v>0</v>
      </c>
      <c r="BJ468" s="24" t="s">
        <v>76</v>
      </c>
      <c r="BK468" s="201">
        <f>ROUND(I468*H468,2)</f>
        <v>0</v>
      </c>
      <c r="BL468" s="24" t="s">
        <v>232</v>
      </c>
      <c r="BM468" s="24" t="s">
        <v>802</v>
      </c>
    </row>
    <row r="469" spans="2:65" s="12" customFormat="1">
      <c r="B469" s="214"/>
      <c r="C469" s="215"/>
      <c r="D469" s="216" t="s">
        <v>151</v>
      </c>
      <c r="E469" s="217" t="s">
        <v>21</v>
      </c>
      <c r="F469" s="218" t="s">
        <v>715</v>
      </c>
      <c r="G469" s="215"/>
      <c r="H469" s="219">
        <v>35.94</v>
      </c>
      <c r="I469" s="220"/>
      <c r="J469" s="215"/>
      <c r="K469" s="215"/>
      <c r="L469" s="221"/>
      <c r="M469" s="222"/>
      <c r="N469" s="223"/>
      <c r="O469" s="223"/>
      <c r="P469" s="223"/>
      <c r="Q469" s="223"/>
      <c r="R469" s="223"/>
      <c r="S469" s="223"/>
      <c r="T469" s="224"/>
      <c r="AT469" s="225" t="s">
        <v>151</v>
      </c>
      <c r="AU469" s="225" t="s">
        <v>80</v>
      </c>
      <c r="AV469" s="12" t="s">
        <v>80</v>
      </c>
      <c r="AW469" s="12" t="s">
        <v>35</v>
      </c>
      <c r="AX469" s="12" t="s">
        <v>76</v>
      </c>
      <c r="AY469" s="225" t="s">
        <v>144</v>
      </c>
    </row>
    <row r="470" spans="2:65" s="1" customFormat="1" ht="22.5" customHeight="1">
      <c r="B470" s="41"/>
      <c r="C470" s="190" t="s">
        <v>803</v>
      </c>
      <c r="D470" s="190" t="s">
        <v>145</v>
      </c>
      <c r="E470" s="191" t="s">
        <v>804</v>
      </c>
      <c r="F470" s="192" t="s">
        <v>805</v>
      </c>
      <c r="G470" s="193" t="s">
        <v>148</v>
      </c>
      <c r="H470" s="194">
        <v>35.94</v>
      </c>
      <c r="I470" s="195"/>
      <c r="J470" s="196">
        <f>ROUND(I470*H470,2)</f>
        <v>0</v>
      </c>
      <c r="K470" s="192" t="s">
        <v>21</v>
      </c>
      <c r="L470" s="61"/>
      <c r="M470" s="197" t="s">
        <v>21</v>
      </c>
      <c r="N470" s="198" t="s">
        <v>42</v>
      </c>
      <c r="O470" s="42"/>
      <c r="P470" s="199">
        <f>O470*H470</f>
        <v>0</v>
      </c>
      <c r="Q470" s="199">
        <v>1E-4</v>
      </c>
      <c r="R470" s="199">
        <f>Q470*H470</f>
        <v>3.594E-3</v>
      </c>
      <c r="S470" s="199">
        <v>0</v>
      </c>
      <c r="T470" s="200">
        <f>S470*H470</f>
        <v>0</v>
      </c>
      <c r="AR470" s="24" t="s">
        <v>232</v>
      </c>
      <c r="AT470" s="24" t="s">
        <v>145</v>
      </c>
      <c r="AU470" s="24" t="s">
        <v>80</v>
      </c>
      <c r="AY470" s="24" t="s">
        <v>144</v>
      </c>
      <c r="BE470" s="201">
        <f>IF(N470="základní",J470,0)</f>
        <v>0</v>
      </c>
      <c r="BF470" s="201">
        <f>IF(N470="snížená",J470,0)</f>
        <v>0</v>
      </c>
      <c r="BG470" s="201">
        <f>IF(N470="zákl. přenesená",J470,0)</f>
        <v>0</v>
      </c>
      <c r="BH470" s="201">
        <f>IF(N470="sníž. přenesená",J470,0)</f>
        <v>0</v>
      </c>
      <c r="BI470" s="201">
        <f>IF(N470="nulová",J470,0)</f>
        <v>0</v>
      </c>
      <c r="BJ470" s="24" t="s">
        <v>76</v>
      </c>
      <c r="BK470" s="201">
        <f>ROUND(I470*H470,2)</f>
        <v>0</v>
      </c>
      <c r="BL470" s="24" t="s">
        <v>232</v>
      </c>
      <c r="BM470" s="24" t="s">
        <v>806</v>
      </c>
    </row>
    <row r="471" spans="2:65" s="12" customFormat="1">
      <c r="B471" s="214"/>
      <c r="C471" s="215"/>
      <c r="D471" s="216" t="s">
        <v>151</v>
      </c>
      <c r="E471" s="217" t="s">
        <v>21</v>
      </c>
      <c r="F471" s="218" t="s">
        <v>715</v>
      </c>
      <c r="G471" s="215"/>
      <c r="H471" s="219">
        <v>35.94</v>
      </c>
      <c r="I471" s="220"/>
      <c r="J471" s="215"/>
      <c r="K471" s="215"/>
      <c r="L471" s="221"/>
      <c r="M471" s="222"/>
      <c r="N471" s="223"/>
      <c r="O471" s="223"/>
      <c r="P471" s="223"/>
      <c r="Q471" s="223"/>
      <c r="R471" s="223"/>
      <c r="S471" s="223"/>
      <c r="T471" s="224"/>
      <c r="AT471" s="225" t="s">
        <v>151</v>
      </c>
      <c r="AU471" s="225" t="s">
        <v>80</v>
      </c>
      <c r="AV471" s="12" t="s">
        <v>80</v>
      </c>
      <c r="AW471" s="12" t="s">
        <v>35</v>
      </c>
      <c r="AX471" s="12" t="s">
        <v>76</v>
      </c>
      <c r="AY471" s="225" t="s">
        <v>144</v>
      </c>
    </row>
    <row r="472" spans="2:65" s="1" customFormat="1" ht="22.5" customHeight="1">
      <c r="B472" s="41"/>
      <c r="C472" s="190" t="s">
        <v>807</v>
      </c>
      <c r="D472" s="190" t="s">
        <v>145</v>
      </c>
      <c r="E472" s="191" t="s">
        <v>808</v>
      </c>
      <c r="F472" s="192" t="s">
        <v>809</v>
      </c>
      <c r="G472" s="193" t="s">
        <v>206</v>
      </c>
      <c r="H472" s="194">
        <v>0.96899999999999997</v>
      </c>
      <c r="I472" s="195"/>
      <c r="J472" s="196">
        <f>ROUND(I472*H472,2)</f>
        <v>0</v>
      </c>
      <c r="K472" s="192" t="s">
        <v>156</v>
      </c>
      <c r="L472" s="61"/>
      <c r="M472" s="197" t="s">
        <v>21</v>
      </c>
      <c r="N472" s="198" t="s">
        <v>42</v>
      </c>
      <c r="O472" s="42"/>
      <c r="P472" s="199">
        <f>O472*H472</f>
        <v>0</v>
      </c>
      <c r="Q472" s="199">
        <v>0</v>
      </c>
      <c r="R472" s="199">
        <f>Q472*H472</f>
        <v>0</v>
      </c>
      <c r="S472" s="199">
        <v>0</v>
      </c>
      <c r="T472" s="200">
        <f>S472*H472</f>
        <v>0</v>
      </c>
      <c r="AR472" s="24" t="s">
        <v>232</v>
      </c>
      <c r="AT472" s="24" t="s">
        <v>145</v>
      </c>
      <c r="AU472" s="24" t="s">
        <v>80</v>
      </c>
      <c r="AY472" s="24" t="s">
        <v>144</v>
      </c>
      <c r="BE472" s="201">
        <f>IF(N472="základní",J472,0)</f>
        <v>0</v>
      </c>
      <c r="BF472" s="201">
        <f>IF(N472="snížená",J472,0)</f>
        <v>0</v>
      </c>
      <c r="BG472" s="201">
        <f>IF(N472="zákl. přenesená",J472,0)</f>
        <v>0</v>
      </c>
      <c r="BH472" s="201">
        <f>IF(N472="sníž. přenesená",J472,0)</f>
        <v>0</v>
      </c>
      <c r="BI472" s="201">
        <f>IF(N472="nulová",J472,0)</f>
        <v>0</v>
      </c>
      <c r="BJ472" s="24" t="s">
        <v>76</v>
      </c>
      <c r="BK472" s="201">
        <f>ROUND(I472*H472,2)</f>
        <v>0</v>
      </c>
      <c r="BL472" s="24" t="s">
        <v>232</v>
      </c>
      <c r="BM472" s="24" t="s">
        <v>810</v>
      </c>
    </row>
    <row r="473" spans="2:65" s="10" customFormat="1" ht="29.85" customHeight="1">
      <c r="B473" s="176"/>
      <c r="C473" s="177"/>
      <c r="D473" s="178" t="s">
        <v>70</v>
      </c>
      <c r="E473" s="229" t="s">
        <v>811</v>
      </c>
      <c r="F473" s="229" t="s">
        <v>812</v>
      </c>
      <c r="G473" s="177"/>
      <c r="H473" s="177"/>
      <c r="I473" s="180"/>
      <c r="J473" s="230">
        <f>BK473</f>
        <v>0</v>
      </c>
      <c r="K473" s="177"/>
      <c r="L473" s="182"/>
      <c r="M473" s="183"/>
      <c r="N473" s="184"/>
      <c r="O473" s="184"/>
      <c r="P473" s="185">
        <f>SUM(P474:P491)</f>
        <v>0</v>
      </c>
      <c r="Q473" s="184"/>
      <c r="R473" s="185">
        <f>SUM(R474:R491)</f>
        <v>0.89646389999999998</v>
      </c>
      <c r="S473" s="184"/>
      <c r="T473" s="186">
        <f>SUM(T474:T491)</f>
        <v>0.23092000000000001</v>
      </c>
      <c r="AR473" s="187" t="s">
        <v>80</v>
      </c>
      <c r="AT473" s="188" t="s">
        <v>70</v>
      </c>
      <c r="AU473" s="188" t="s">
        <v>76</v>
      </c>
      <c r="AY473" s="187" t="s">
        <v>144</v>
      </c>
      <c r="BK473" s="189">
        <f>SUM(BK474:BK491)</f>
        <v>0</v>
      </c>
    </row>
    <row r="474" spans="2:65" s="1" customFormat="1" ht="22.5" customHeight="1">
      <c r="B474" s="41"/>
      <c r="C474" s="190" t="s">
        <v>813</v>
      </c>
      <c r="D474" s="190" t="s">
        <v>145</v>
      </c>
      <c r="E474" s="191" t="s">
        <v>814</v>
      </c>
      <c r="F474" s="192" t="s">
        <v>815</v>
      </c>
      <c r="G474" s="193" t="s">
        <v>148</v>
      </c>
      <c r="H474" s="194">
        <v>38</v>
      </c>
      <c r="I474" s="195"/>
      <c r="J474" s="196">
        <f>ROUND(I474*H474,2)</f>
        <v>0</v>
      </c>
      <c r="K474" s="192" t="s">
        <v>156</v>
      </c>
      <c r="L474" s="61"/>
      <c r="M474" s="197" t="s">
        <v>21</v>
      </c>
      <c r="N474" s="198" t="s">
        <v>42</v>
      </c>
      <c r="O474" s="42"/>
      <c r="P474" s="199">
        <f>O474*H474</f>
        <v>0</v>
      </c>
      <c r="Q474" s="199">
        <v>0</v>
      </c>
      <c r="R474" s="199">
        <f>Q474*H474</f>
        <v>0</v>
      </c>
      <c r="S474" s="199">
        <v>5.94E-3</v>
      </c>
      <c r="T474" s="200">
        <f>S474*H474</f>
        <v>0.22572</v>
      </c>
      <c r="AR474" s="24" t="s">
        <v>232</v>
      </c>
      <c r="AT474" s="24" t="s">
        <v>145</v>
      </c>
      <c r="AU474" s="24" t="s">
        <v>80</v>
      </c>
      <c r="AY474" s="24" t="s">
        <v>144</v>
      </c>
      <c r="BE474" s="201">
        <f>IF(N474="základní",J474,0)</f>
        <v>0</v>
      </c>
      <c r="BF474" s="201">
        <f>IF(N474="snížená",J474,0)</f>
        <v>0</v>
      </c>
      <c r="BG474" s="201">
        <f>IF(N474="zákl. přenesená",J474,0)</f>
        <v>0</v>
      </c>
      <c r="BH474" s="201">
        <f>IF(N474="sníž. přenesená",J474,0)</f>
        <v>0</v>
      </c>
      <c r="BI474" s="201">
        <f>IF(N474="nulová",J474,0)</f>
        <v>0</v>
      </c>
      <c r="BJ474" s="24" t="s">
        <v>76</v>
      </c>
      <c r="BK474" s="201">
        <f>ROUND(I474*H474,2)</f>
        <v>0</v>
      </c>
      <c r="BL474" s="24" t="s">
        <v>232</v>
      </c>
      <c r="BM474" s="24" t="s">
        <v>816</v>
      </c>
    </row>
    <row r="475" spans="2:65" s="11" customFormat="1">
      <c r="B475" s="202"/>
      <c r="C475" s="203"/>
      <c r="D475" s="204" t="s">
        <v>151</v>
      </c>
      <c r="E475" s="205" t="s">
        <v>21</v>
      </c>
      <c r="F475" s="206" t="s">
        <v>760</v>
      </c>
      <c r="G475" s="203"/>
      <c r="H475" s="207" t="s">
        <v>21</v>
      </c>
      <c r="I475" s="208"/>
      <c r="J475" s="203"/>
      <c r="K475" s="203"/>
      <c r="L475" s="209"/>
      <c r="M475" s="210"/>
      <c r="N475" s="211"/>
      <c r="O475" s="211"/>
      <c r="P475" s="211"/>
      <c r="Q475" s="211"/>
      <c r="R475" s="211"/>
      <c r="S475" s="211"/>
      <c r="T475" s="212"/>
      <c r="AT475" s="213" t="s">
        <v>151</v>
      </c>
      <c r="AU475" s="213" t="s">
        <v>80</v>
      </c>
      <c r="AV475" s="11" t="s">
        <v>76</v>
      </c>
      <c r="AW475" s="11" t="s">
        <v>35</v>
      </c>
      <c r="AX475" s="11" t="s">
        <v>71</v>
      </c>
      <c r="AY475" s="213" t="s">
        <v>144</v>
      </c>
    </row>
    <row r="476" spans="2:65" s="12" customFormat="1">
      <c r="B476" s="214"/>
      <c r="C476" s="215"/>
      <c r="D476" s="216" t="s">
        <v>151</v>
      </c>
      <c r="E476" s="217" t="s">
        <v>21</v>
      </c>
      <c r="F476" s="218" t="s">
        <v>817</v>
      </c>
      <c r="G476" s="215"/>
      <c r="H476" s="219">
        <v>38</v>
      </c>
      <c r="I476" s="220"/>
      <c r="J476" s="215"/>
      <c r="K476" s="215"/>
      <c r="L476" s="221"/>
      <c r="M476" s="222"/>
      <c r="N476" s="223"/>
      <c r="O476" s="223"/>
      <c r="P476" s="223"/>
      <c r="Q476" s="223"/>
      <c r="R476" s="223"/>
      <c r="S476" s="223"/>
      <c r="T476" s="224"/>
      <c r="AT476" s="225" t="s">
        <v>151</v>
      </c>
      <c r="AU476" s="225" t="s">
        <v>80</v>
      </c>
      <c r="AV476" s="12" t="s">
        <v>80</v>
      </c>
      <c r="AW476" s="12" t="s">
        <v>35</v>
      </c>
      <c r="AX476" s="12" t="s">
        <v>76</v>
      </c>
      <c r="AY476" s="225" t="s">
        <v>144</v>
      </c>
    </row>
    <row r="477" spans="2:65" s="1" customFormat="1" ht="22.5" customHeight="1">
      <c r="B477" s="41"/>
      <c r="C477" s="190" t="s">
        <v>818</v>
      </c>
      <c r="D477" s="190" t="s">
        <v>145</v>
      </c>
      <c r="E477" s="191" t="s">
        <v>819</v>
      </c>
      <c r="F477" s="192" t="s">
        <v>820</v>
      </c>
      <c r="G477" s="193" t="s">
        <v>261</v>
      </c>
      <c r="H477" s="194">
        <v>2</v>
      </c>
      <c r="I477" s="195"/>
      <c r="J477" s="196">
        <f>ROUND(I477*H477,2)</f>
        <v>0</v>
      </c>
      <c r="K477" s="192" t="s">
        <v>156</v>
      </c>
      <c r="L477" s="61"/>
      <c r="M477" s="197" t="s">
        <v>21</v>
      </c>
      <c r="N477" s="198" t="s">
        <v>42</v>
      </c>
      <c r="O477" s="42"/>
      <c r="P477" s="199">
        <f>O477*H477</f>
        <v>0</v>
      </c>
      <c r="Q477" s="199">
        <v>0</v>
      </c>
      <c r="R477" s="199">
        <f>Q477*H477</f>
        <v>0</v>
      </c>
      <c r="S477" s="199">
        <v>2.5999999999999999E-3</v>
      </c>
      <c r="T477" s="200">
        <f>S477*H477</f>
        <v>5.1999999999999998E-3</v>
      </c>
      <c r="AR477" s="24" t="s">
        <v>86</v>
      </c>
      <c r="AT477" s="24" t="s">
        <v>145</v>
      </c>
      <c r="AU477" s="24" t="s">
        <v>80</v>
      </c>
      <c r="AY477" s="24" t="s">
        <v>144</v>
      </c>
      <c r="BE477" s="201">
        <f>IF(N477="základní",J477,0)</f>
        <v>0</v>
      </c>
      <c r="BF477" s="201">
        <f>IF(N477="snížená",J477,0)</f>
        <v>0</v>
      </c>
      <c r="BG477" s="201">
        <f>IF(N477="zákl. přenesená",J477,0)</f>
        <v>0</v>
      </c>
      <c r="BH477" s="201">
        <f>IF(N477="sníž. přenesená",J477,0)</f>
        <v>0</v>
      </c>
      <c r="BI477" s="201">
        <f>IF(N477="nulová",J477,0)</f>
        <v>0</v>
      </c>
      <c r="BJ477" s="24" t="s">
        <v>76</v>
      </c>
      <c r="BK477" s="201">
        <f>ROUND(I477*H477,2)</f>
        <v>0</v>
      </c>
      <c r="BL477" s="24" t="s">
        <v>86</v>
      </c>
      <c r="BM477" s="24" t="s">
        <v>821</v>
      </c>
    </row>
    <row r="478" spans="2:65" s="11" customFormat="1">
      <c r="B478" s="202"/>
      <c r="C478" s="203"/>
      <c r="D478" s="204" t="s">
        <v>151</v>
      </c>
      <c r="E478" s="205" t="s">
        <v>21</v>
      </c>
      <c r="F478" s="206" t="s">
        <v>760</v>
      </c>
      <c r="G478" s="203"/>
      <c r="H478" s="207" t="s">
        <v>21</v>
      </c>
      <c r="I478" s="208"/>
      <c r="J478" s="203"/>
      <c r="K478" s="203"/>
      <c r="L478" s="209"/>
      <c r="M478" s="210"/>
      <c r="N478" s="211"/>
      <c r="O478" s="211"/>
      <c r="P478" s="211"/>
      <c r="Q478" s="211"/>
      <c r="R478" s="211"/>
      <c r="S478" s="211"/>
      <c r="T478" s="212"/>
      <c r="AT478" s="213" t="s">
        <v>151</v>
      </c>
      <c r="AU478" s="213" t="s">
        <v>80</v>
      </c>
      <c r="AV478" s="11" t="s">
        <v>76</v>
      </c>
      <c r="AW478" s="11" t="s">
        <v>35</v>
      </c>
      <c r="AX478" s="11" t="s">
        <v>71</v>
      </c>
      <c r="AY478" s="213" t="s">
        <v>144</v>
      </c>
    </row>
    <row r="479" spans="2:65" s="12" customFormat="1">
      <c r="B479" s="214"/>
      <c r="C479" s="215"/>
      <c r="D479" s="216" t="s">
        <v>151</v>
      </c>
      <c r="E479" s="217" t="s">
        <v>21</v>
      </c>
      <c r="F479" s="218" t="s">
        <v>80</v>
      </c>
      <c r="G479" s="215"/>
      <c r="H479" s="219">
        <v>2</v>
      </c>
      <c r="I479" s="220"/>
      <c r="J479" s="215"/>
      <c r="K479" s="215"/>
      <c r="L479" s="221"/>
      <c r="M479" s="222"/>
      <c r="N479" s="223"/>
      <c r="O479" s="223"/>
      <c r="P479" s="223"/>
      <c r="Q479" s="223"/>
      <c r="R479" s="223"/>
      <c r="S479" s="223"/>
      <c r="T479" s="224"/>
      <c r="AT479" s="225" t="s">
        <v>151</v>
      </c>
      <c r="AU479" s="225" t="s">
        <v>80</v>
      </c>
      <c r="AV479" s="12" t="s">
        <v>80</v>
      </c>
      <c r="AW479" s="12" t="s">
        <v>35</v>
      </c>
      <c r="AX479" s="12" t="s">
        <v>76</v>
      </c>
      <c r="AY479" s="225" t="s">
        <v>144</v>
      </c>
    </row>
    <row r="480" spans="2:65" s="1" customFormat="1" ht="31.5" customHeight="1">
      <c r="B480" s="41"/>
      <c r="C480" s="190" t="s">
        <v>822</v>
      </c>
      <c r="D480" s="190" t="s">
        <v>145</v>
      </c>
      <c r="E480" s="191" t="s">
        <v>823</v>
      </c>
      <c r="F480" s="192" t="s">
        <v>824</v>
      </c>
      <c r="G480" s="193" t="s">
        <v>148</v>
      </c>
      <c r="H480" s="194">
        <v>127.5</v>
      </c>
      <c r="I480" s="195"/>
      <c r="J480" s="196">
        <f>ROUND(I480*H480,2)</f>
        <v>0</v>
      </c>
      <c r="K480" s="192" t="s">
        <v>156</v>
      </c>
      <c r="L480" s="61"/>
      <c r="M480" s="197" t="s">
        <v>21</v>
      </c>
      <c r="N480" s="198" t="s">
        <v>42</v>
      </c>
      <c r="O480" s="42"/>
      <c r="P480" s="199">
        <f>O480*H480</f>
        <v>0</v>
      </c>
      <c r="Q480" s="199">
        <v>6.8399999999999997E-3</v>
      </c>
      <c r="R480" s="199">
        <f>Q480*H480</f>
        <v>0.87209999999999999</v>
      </c>
      <c r="S480" s="199">
        <v>0</v>
      </c>
      <c r="T480" s="200">
        <f>S480*H480</f>
        <v>0</v>
      </c>
      <c r="AR480" s="24" t="s">
        <v>232</v>
      </c>
      <c r="AT480" s="24" t="s">
        <v>145</v>
      </c>
      <c r="AU480" s="24" t="s">
        <v>80</v>
      </c>
      <c r="AY480" s="24" t="s">
        <v>144</v>
      </c>
      <c r="BE480" s="201">
        <f>IF(N480="základní",J480,0)</f>
        <v>0</v>
      </c>
      <c r="BF480" s="201">
        <f>IF(N480="snížená",J480,0)</f>
        <v>0</v>
      </c>
      <c r="BG480" s="201">
        <f>IF(N480="zákl. přenesená",J480,0)</f>
        <v>0</v>
      </c>
      <c r="BH480" s="201">
        <f>IF(N480="sníž. přenesená",J480,0)</f>
        <v>0</v>
      </c>
      <c r="BI480" s="201">
        <f>IF(N480="nulová",J480,0)</f>
        <v>0</v>
      </c>
      <c r="BJ480" s="24" t="s">
        <v>76</v>
      </c>
      <c r="BK480" s="201">
        <f>ROUND(I480*H480,2)</f>
        <v>0</v>
      </c>
      <c r="BL480" s="24" t="s">
        <v>232</v>
      </c>
      <c r="BM480" s="24" t="s">
        <v>825</v>
      </c>
    </row>
    <row r="481" spans="2:65" s="11" customFormat="1">
      <c r="B481" s="202"/>
      <c r="C481" s="203"/>
      <c r="D481" s="204" t="s">
        <v>151</v>
      </c>
      <c r="E481" s="205" t="s">
        <v>21</v>
      </c>
      <c r="F481" s="206" t="s">
        <v>473</v>
      </c>
      <c r="G481" s="203"/>
      <c r="H481" s="207" t="s">
        <v>21</v>
      </c>
      <c r="I481" s="208"/>
      <c r="J481" s="203"/>
      <c r="K481" s="203"/>
      <c r="L481" s="209"/>
      <c r="M481" s="210"/>
      <c r="N481" s="211"/>
      <c r="O481" s="211"/>
      <c r="P481" s="211"/>
      <c r="Q481" s="211"/>
      <c r="R481" s="211"/>
      <c r="S481" s="211"/>
      <c r="T481" s="212"/>
      <c r="AT481" s="213" t="s">
        <v>151</v>
      </c>
      <c r="AU481" s="213" t="s">
        <v>80</v>
      </c>
      <c r="AV481" s="11" t="s">
        <v>76</v>
      </c>
      <c r="AW481" s="11" t="s">
        <v>35</v>
      </c>
      <c r="AX481" s="11" t="s">
        <v>71</v>
      </c>
      <c r="AY481" s="213" t="s">
        <v>144</v>
      </c>
    </row>
    <row r="482" spans="2:65" s="12" customFormat="1">
      <c r="B482" s="214"/>
      <c r="C482" s="215"/>
      <c r="D482" s="204" t="s">
        <v>151</v>
      </c>
      <c r="E482" s="226" t="s">
        <v>21</v>
      </c>
      <c r="F482" s="227" t="s">
        <v>826</v>
      </c>
      <c r="G482" s="215"/>
      <c r="H482" s="228">
        <v>118</v>
      </c>
      <c r="I482" s="220"/>
      <c r="J482" s="215"/>
      <c r="K482" s="215"/>
      <c r="L482" s="221"/>
      <c r="M482" s="222"/>
      <c r="N482" s="223"/>
      <c r="O482" s="223"/>
      <c r="P482" s="223"/>
      <c r="Q482" s="223"/>
      <c r="R482" s="223"/>
      <c r="S482" s="223"/>
      <c r="T482" s="224"/>
      <c r="AT482" s="225" t="s">
        <v>151</v>
      </c>
      <c r="AU482" s="225" t="s">
        <v>80</v>
      </c>
      <c r="AV482" s="12" t="s">
        <v>80</v>
      </c>
      <c r="AW482" s="12" t="s">
        <v>35</v>
      </c>
      <c r="AX482" s="12" t="s">
        <v>71</v>
      </c>
      <c r="AY482" s="225" t="s">
        <v>144</v>
      </c>
    </row>
    <row r="483" spans="2:65" s="12" customFormat="1">
      <c r="B483" s="214"/>
      <c r="C483" s="215"/>
      <c r="D483" s="204" t="s">
        <v>151</v>
      </c>
      <c r="E483" s="226" t="s">
        <v>21</v>
      </c>
      <c r="F483" s="227" t="s">
        <v>827</v>
      </c>
      <c r="G483" s="215"/>
      <c r="H483" s="228">
        <v>9.5</v>
      </c>
      <c r="I483" s="220"/>
      <c r="J483" s="215"/>
      <c r="K483" s="215"/>
      <c r="L483" s="221"/>
      <c r="M483" s="222"/>
      <c r="N483" s="223"/>
      <c r="O483" s="223"/>
      <c r="P483" s="223"/>
      <c r="Q483" s="223"/>
      <c r="R483" s="223"/>
      <c r="S483" s="223"/>
      <c r="T483" s="224"/>
      <c r="AT483" s="225" t="s">
        <v>151</v>
      </c>
      <c r="AU483" s="225" t="s">
        <v>80</v>
      </c>
      <c r="AV483" s="12" t="s">
        <v>80</v>
      </c>
      <c r="AW483" s="12" t="s">
        <v>35</v>
      </c>
      <c r="AX483" s="12" t="s">
        <v>71</v>
      </c>
      <c r="AY483" s="225" t="s">
        <v>144</v>
      </c>
    </row>
    <row r="484" spans="2:65" s="13" customFormat="1">
      <c r="B484" s="231"/>
      <c r="C484" s="232"/>
      <c r="D484" s="216" t="s">
        <v>151</v>
      </c>
      <c r="E484" s="233" t="s">
        <v>21</v>
      </c>
      <c r="F484" s="234" t="s">
        <v>176</v>
      </c>
      <c r="G484" s="232"/>
      <c r="H484" s="235">
        <v>127.5</v>
      </c>
      <c r="I484" s="236"/>
      <c r="J484" s="232"/>
      <c r="K484" s="232"/>
      <c r="L484" s="237"/>
      <c r="M484" s="238"/>
      <c r="N484" s="239"/>
      <c r="O484" s="239"/>
      <c r="P484" s="239"/>
      <c r="Q484" s="239"/>
      <c r="R484" s="239"/>
      <c r="S484" s="239"/>
      <c r="T484" s="240"/>
      <c r="AT484" s="241" t="s">
        <v>151</v>
      </c>
      <c r="AU484" s="241" t="s">
        <v>80</v>
      </c>
      <c r="AV484" s="13" t="s">
        <v>86</v>
      </c>
      <c r="AW484" s="13" t="s">
        <v>35</v>
      </c>
      <c r="AX484" s="13" t="s">
        <v>76</v>
      </c>
      <c r="AY484" s="241" t="s">
        <v>144</v>
      </c>
    </row>
    <row r="485" spans="2:65" s="1" customFormat="1" ht="22.5" customHeight="1">
      <c r="B485" s="41"/>
      <c r="C485" s="190" t="s">
        <v>828</v>
      </c>
      <c r="D485" s="190" t="s">
        <v>145</v>
      </c>
      <c r="E485" s="191" t="s">
        <v>829</v>
      </c>
      <c r="F485" s="192" t="s">
        <v>830</v>
      </c>
      <c r="G485" s="193" t="s">
        <v>261</v>
      </c>
      <c r="H485" s="194">
        <v>5.17</v>
      </c>
      <c r="I485" s="195"/>
      <c r="J485" s="196">
        <f>ROUND(I485*H485,2)</f>
        <v>0</v>
      </c>
      <c r="K485" s="192" t="s">
        <v>21</v>
      </c>
      <c r="L485" s="61"/>
      <c r="M485" s="197" t="s">
        <v>21</v>
      </c>
      <c r="N485" s="198" t="s">
        <v>42</v>
      </c>
      <c r="O485" s="42"/>
      <c r="P485" s="199">
        <f>O485*H485</f>
        <v>0</v>
      </c>
      <c r="Q485" s="199">
        <v>2.1299999999999999E-3</v>
      </c>
      <c r="R485" s="199">
        <f>Q485*H485</f>
        <v>1.10121E-2</v>
      </c>
      <c r="S485" s="199">
        <v>0</v>
      </c>
      <c r="T485" s="200">
        <f>S485*H485</f>
        <v>0</v>
      </c>
      <c r="AR485" s="24" t="s">
        <v>232</v>
      </c>
      <c r="AT485" s="24" t="s">
        <v>145</v>
      </c>
      <c r="AU485" s="24" t="s">
        <v>80</v>
      </c>
      <c r="AY485" s="24" t="s">
        <v>144</v>
      </c>
      <c r="BE485" s="201">
        <f>IF(N485="základní",J485,0)</f>
        <v>0</v>
      </c>
      <c r="BF485" s="201">
        <f>IF(N485="snížená",J485,0)</f>
        <v>0</v>
      </c>
      <c r="BG485" s="201">
        <f>IF(N485="zákl. přenesená",J485,0)</f>
        <v>0</v>
      </c>
      <c r="BH485" s="201">
        <f>IF(N485="sníž. přenesená",J485,0)</f>
        <v>0</v>
      </c>
      <c r="BI485" s="201">
        <f>IF(N485="nulová",J485,0)</f>
        <v>0</v>
      </c>
      <c r="BJ485" s="24" t="s">
        <v>76</v>
      </c>
      <c r="BK485" s="201">
        <f>ROUND(I485*H485,2)</f>
        <v>0</v>
      </c>
      <c r="BL485" s="24" t="s">
        <v>232</v>
      </c>
      <c r="BM485" s="24" t="s">
        <v>831</v>
      </c>
    </row>
    <row r="486" spans="2:65" s="11" customFormat="1">
      <c r="B486" s="202"/>
      <c r="C486" s="203"/>
      <c r="D486" s="204" t="s">
        <v>151</v>
      </c>
      <c r="E486" s="205" t="s">
        <v>21</v>
      </c>
      <c r="F486" s="206" t="s">
        <v>473</v>
      </c>
      <c r="G486" s="203"/>
      <c r="H486" s="207" t="s">
        <v>21</v>
      </c>
      <c r="I486" s="208"/>
      <c r="J486" s="203"/>
      <c r="K486" s="203"/>
      <c r="L486" s="209"/>
      <c r="M486" s="210"/>
      <c r="N486" s="211"/>
      <c r="O486" s="211"/>
      <c r="P486" s="211"/>
      <c r="Q486" s="211"/>
      <c r="R486" s="211"/>
      <c r="S486" s="211"/>
      <c r="T486" s="212"/>
      <c r="AT486" s="213" t="s">
        <v>151</v>
      </c>
      <c r="AU486" s="213" t="s">
        <v>80</v>
      </c>
      <c r="AV486" s="11" t="s">
        <v>76</v>
      </c>
      <c r="AW486" s="11" t="s">
        <v>35</v>
      </c>
      <c r="AX486" s="11" t="s">
        <v>71</v>
      </c>
      <c r="AY486" s="213" t="s">
        <v>144</v>
      </c>
    </row>
    <row r="487" spans="2:65" s="12" customFormat="1">
      <c r="B487" s="214"/>
      <c r="C487" s="215"/>
      <c r="D487" s="216" t="s">
        <v>151</v>
      </c>
      <c r="E487" s="217" t="s">
        <v>21</v>
      </c>
      <c r="F487" s="218" t="s">
        <v>832</v>
      </c>
      <c r="G487" s="215"/>
      <c r="H487" s="219">
        <v>5.17</v>
      </c>
      <c r="I487" s="220"/>
      <c r="J487" s="215"/>
      <c r="K487" s="215"/>
      <c r="L487" s="221"/>
      <c r="M487" s="222"/>
      <c r="N487" s="223"/>
      <c r="O487" s="223"/>
      <c r="P487" s="223"/>
      <c r="Q487" s="223"/>
      <c r="R487" s="223"/>
      <c r="S487" s="223"/>
      <c r="T487" s="224"/>
      <c r="AT487" s="225" t="s">
        <v>151</v>
      </c>
      <c r="AU487" s="225" t="s">
        <v>80</v>
      </c>
      <c r="AV487" s="12" t="s">
        <v>80</v>
      </c>
      <c r="AW487" s="12" t="s">
        <v>35</v>
      </c>
      <c r="AX487" s="12" t="s">
        <v>76</v>
      </c>
      <c r="AY487" s="225" t="s">
        <v>144</v>
      </c>
    </row>
    <row r="488" spans="2:65" s="1" customFormat="1" ht="22.5" customHeight="1">
      <c r="B488" s="41"/>
      <c r="C488" s="190" t="s">
        <v>833</v>
      </c>
      <c r="D488" s="190" t="s">
        <v>145</v>
      </c>
      <c r="E488" s="191" t="s">
        <v>834</v>
      </c>
      <c r="F488" s="192" t="s">
        <v>835</v>
      </c>
      <c r="G488" s="193" t="s">
        <v>261</v>
      </c>
      <c r="H488" s="194">
        <v>4.62</v>
      </c>
      <c r="I488" s="195"/>
      <c r="J488" s="196">
        <f>ROUND(I488*H488,2)</f>
        <v>0</v>
      </c>
      <c r="K488" s="192" t="s">
        <v>156</v>
      </c>
      <c r="L488" s="61"/>
      <c r="M488" s="197" t="s">
        <v>21</v>
      </c>
      <c r="N488" s="198" t="s">
        <v>42</v>
      </c>
      <c r="O488" s="42"/>
      <c r="P488" s="199">
        <f>O488*H488</f>
        <v>0</v>
      </c>
      <c r="Q488" s="199">
        <v>2.8900000000000002E-3</v>
      </c>
      <c r="R488" s="199">
        <f>Q488*H488</f>
        <v>1.33518E-2</v>
      </c>
      <c r="S488" s="199">
        <v>0</v>
      </c>
      <c r="T488" s="200">
        <f>S488*H488</f>
        <v>0</v>
      </c>
      <c r="AR488" s="24" t="s">
        <v>232</v>
      </c>
      <c r="AT488" s="24" t="s">
        <v>145</v>
      </c>
      <c r="AU488" s="24" t="s">
        <v>80</v>
      </c>
      <c r="AY488" s="24" t="s">
        <v>144</v>
      </c>
      <c r="BE488" s="201">
        <f>IF(N488="základní",J488,0)</f>
        <v>0</v>
      </c>
      <c r="BF488" s="201">
        <f>IF(N488="snížená",J488,0)</f>
        <v>0</v>
      </c>
      <c r="BG488" s="201">
        <f>IF(N488="zákl. přenesená",J488,0)</f>
        <v>0</v>
      </c>
      <c r="BH488" s="201">
        <f>IF(N488="sníž. přenesená",J488,0)</f>
        <v>0</v>
      </c>
      <c r="BI488" s="201">
        <f>IF(N488="nulová",J488,0)</f>
        <v>0</v>
      </c>
      <c r="BJ488" s="24" t="s">
        <v>76</v>
      </c>
      <c r="BK488" s="201">
        <f>ROUND(I488*H488,2)</f>
        <v>0</v>
      </c>
      <c r="BL488" s="24" t="s">
        <v>232</v>
      </c>
      <c r="BM488" s="24" t="s">
        <v>836</v>
      </c>
    </row>
    <row r="489" spans="2:65" s="11" customFormat="1">
      <c r="B489" s="202"/>
      <c r="C489" s="203"/>
      <c r="D489" s="204" t="s">
        <v>151</v>
      </c>
      <c r="E489" s="205" t="s">
        <v>21</v>
      </c>
      <c r="F489" s="206" t="s">
        <v>473</v>
      </c>
      <c r="G489" s="203"/>
      <c r="H489" s="207" t="s">
        <v>21</v>
      </c>
      <c r="I489" s="208"/>
      <c r="J489" s="203"/>
      <c r="K489" s="203"/>
      <c r="L489" s="209"/>
      <c r="M489" s="210"/>
      <c r="N489" s="211"/>
      <c r="O489" s="211"/>
      <c r="P489" s="211"/>
      <c r="Q489" s="211"/>
      <c r="R489" s="211"/>
      <c r="S489" s="211"/>
      <c r="T489" s="212"/>
      <c r="AT489" s="213" t="s">
        <v>151</v>
      </c>
      <c r="AU489" s="213" t="s">
        <v>80</v>
      </c>
      <c r="AV489" s="11" t="s">
        <v>76</v>
      </c>
      <c r="AW489" s="11" t="s">
        <v>35</v>
      </c>
      <c r="AX489" s="11" t="s">
        <v>71</v>
      </c>
      <c r="AY489" s="213" t="s">
        <v>144</v>
      </c>
    </row>
    <row r="490" spans="2:65" s="12" customFormat="1">
      <c r="B490" s="214"/>
      <c r="C490" s="215"/>
      <c r="D490" s="216" t="s">
        <v>151</v>
      </c>
      <c r="E490" s="217" t="s">
        <v>21</v>
      </c>
      <c r="F490" s="218" t="s">
        <v>837</v>
      </c>
      <c r="G490" s="215"/>
      <c r="H490" s="219">
        <v>4.62</v>
      </c>
      <c r="I490" s="220"/>
      <c r="J490" s="215"/>
      <c r="K490" s="215"/>
      <c r="L490" s="221"/>
      <c r="M490" s="222"/>
      <c r="N490" s="223"/>
      <c r="O490" s="223"/>
      <c r="P490" s="223"/>
      <c r="Q490" s="223"/>
      <c r="R490" s="223"/>
      <c r="S490" s="223"/>
      <c r="T490" s="224"/>
      <c r="AT490" s="225" t="s">
        <v>151</v>
      </c>
      <c r="AU490" s="225" t="s">
        <v>80</v>
      </c>
      <c r="AV490" s="12" t="s">
        <v>80</v>
      </c>
      <c r="AW490" s="12" t="s">
        <v>35</v>
      </c>
      <c r="AX490" s="12" t="s">
        <v>76</v>
      </c>
      <c r="AY490" s="225" t="s">
        <v>144</v>
      </c>
    </row>
    <row r="491" spans="2:65" s="1" customFormat="1" ht="22.5" customHeight="1">
      <c r="B491" s="41"/>
      <c r="C491" s="190" t="s">
        <v>838</v>
      </c>
      <c r="D491" s="190" t="s">
        <v>145</v>
      </c>
      <c r="E491" s="191" t="s">
        <v>839</v>
      </c>
      <c r="F491" s="192" t="s">
        <v>840</v>
      </c>
      <c r="G491" s="193" t="s">
        <v>206</v>
      </c>
      <c r="H491" s="194">
        <v>0.89600000000000002</v>
      </c>
      <c r="I491" s="195"/>
      <c r="J491" s="196">
        <f>ROUND(I491*H491,2)</f>
        <v>0</v>
      </c>
      <c r="K491" s="192" t="s">
        <v>156</v>
      </c>
      <c r="L491" s="61"/>
      <c r="M491" s="197" t="s">
        <v>21</v>
      </c>
      <c r="N491" s="198" t="s">
        <v>42</v>
      </c>
      <c r="O491" s="42"/>
      <c r="P491" s="199">
        <f>O491*H491</f>
        <v>0</v>
      </c>
      <c r="Q491" s="199">
        <v>0</v>
      </c>
      <c r="R491" s="199">
        <f>Q491*H491</f>
        <v>0</v>
      </c>
      <c r="S491" s="199">
        <v>0</v>
      </c>
      <c r="T491" s="200">
        <f>S491*H491</f>
        <v>0</v>
      </c>
      <c r="AR491" s="24" t="s">
        <v>232</v>
      </c>
      <c r="AT491" s="24" t="s">
        <v>145</v>
      </c>
      <c r="AU491" s="24" t="s">
        <v>80</v>
      </c>
      <c r="AY491" s="24" t="s">
        <v>144</v>
      </c>
      <c r="BE491" s="201">
        <f>IF(N491="základní",J491,0)</f>
        <v>0</v>
      </c>
      <c r="BF491" s="201">
        <f>IF(N491="snížená",J491,0)</f>
        <v>0</v>
      </c>
      <c r="BG491" s="201">
        <f>IF(N491="zákl. přenesená",J491,0)</f>
        <v>0</v>
      </c>
      <c r="BH491" s="201">
        <f>IF(N491="sníž. přenesená",J491,0)</f>
        <v>0</v>
      </c>
      <c r="BI491" s="201">
        <f>IF(N491="nulová",J491,0)</f>
        <v>0</v>
      </c>
      <c r="BJ491" s="24" t="s">
        <v>76</v>
      </c>
      <c r="BK491" s="201">
        <f>ROUND(I491*H491,2)</f>
        <v>0</v>
      </c>
      <c r="BL491" s="24" t="s">
        <v>232</v>
      </c>
      <c r="BM491" s="24" t="s">
        <v>841</v>
      </c>
    </row>
    <row r="492" spans="2:65" s="10" customFormat="1" ht="29.85" customHeight="1">
      <c r="B492" s="176"/>
      <c r="C492" s="177"/>
      <c r="D492" s="178" t="s">
        <v>70</v>
      </c>
      <c r="E492" s="229" t="s">
        <v>842</v>
      </c>
      <c r="F492" s="229" t="s">
        <v>843</v>
      </c>
      <c r="G492" s="177"/>
      <c r="H492" s="177"/>
      <c r="I492" s="180"/>
      <c r="J492" s="230">
        <f>BK492</f>
        <v>0</v>
      </c>
      <c r="K492" s="177"/>
      <c r="L492" s="182"/>
      <c r="M492" s="183"/>
      <c r="N492" s="184"/>
      <c r="O492" s="184"/>
      <c r="P492" s="185">
        <f>SUM(P493:P527)</f>
        <v>0</v>
      </c>
      <c r="Q492" s="184"/>
      <c r="R492" s="185">
        <f>SUM(R493:R527)</f>
        <v>0.30781039999999998</v>
      </c>
      <c r="S492" s="184"/>
      <c r="T492" s="186">
        <f>SUM(T493:T527)</f>
        <v>0.66403999999999996</v>
      </c>
      <c r="AR492" s="187" t="s">
        <v>80</v>
      </c>
      <c r="AT492" s="188" t="s">
        <v>70</v>
      </c>
      <c r="AU492" s="188" t="s">
        <v>76</v>
      </c>
      <c r="AY492" s="187" t="s">
        <v>144</v>
      </c>
      <c r="BK492" s="189">
        <f>SUM(BK493:BK527)</f>
        <v>0</v>
      </c>
    </row>
    <row r="493" spans="2:65" s="1" customFormat="1" ht="22.5" customHeight="1">
      <c r="B493" s="41"/>
      <c r="C493" s="190" t="s">
        <v>844</v>
      </c>
      <c r="D493" s="190" t="s">
        <v>145</v>
      </c>
      <c r="E493" s="191" t="s">
        <v>845</v>
      </c>
      <c r="F493" s="192" t="s">
        <v>846</v>
      </c>
      <c r="G493" s="193" t="s">
        <v>148</v>
      </c>
      <c r="H493" s="194">
        <v>28</v>
      </c>
      <c r="I493" s="195"/>
      <c r="J493" s="196">
        <f>ROUND(I493*H493,2)</f>
        <v>0</v>
      </c>
      <c r="K493" s="192" t="s">
        <v>21</v>
      </c>
      <c r="L493" s="61"/>
      <c r="M493" s="197" t="s">
        <v>21</v>
      </c>
      <c r="N493" s="198" t="s">
        <v>42</v>
      </c>
      <c r="O493" s="42"/>
      <c r="P493" s="199">
        <f>O493*H493</f>
        <v>0</v>
      </c>
      <c r="Q493" s="199">
        <v>0</v>
      </c>
      <c r="R493" s="199">
        <f>Q493*H493</f>
        <v>0</v>
      </c>
      <c r="S493" s="199">
        <v>1.098E-2</v>
      </c>
      <c r="T493" s="200">
        <f>S493*H493</f>
        <v>0.30743999999999999</v>
      </c>
      <c r="AR493" s="24" t="s">
        <v>232</v>
      </c>
      <c r="AT493" s="24" t="s">
        <v>145</v>
      </c>
      <c r="AU493" s="24" t="s">
        <v>80</v>
      </c>
      <c r="AY493" s="24" t="s">
        <v>144</v>
      </c>
      <c r="BE493" s="201">
        <f>IF(N493="základní",J493,0)</f>
        <v>0</v>
      </c>
      <c r="BF493" s="201">
        <f>IF(N493="snížená",J493,0)</f>
        <v>0</v>
      </c>
      <c r="BG493" s="201">
        <f>IF(N493="zákl. přenesená",J493,0)</f>
        <v>0</v>
      </c>
      <c r="BH493" s="201">
        <f>IF(N493="sníž. přenesená",J493,0)</f>
        <v>0</v>
      </c>
      <c r="BI493" s="201">
        <f>IF(N493="nulová",J493,0)</f>
        <v>0</v>
      </c>
      <c r="BJ493" s="24" t="s">
        <v>76</v>
      </c>
      <c r="BK493" s="201">
        <f>ROUND(I493*H493,2)</f>
        <v>0</v>
      </c>
      <c r="BL493" s="24" t="s">
        <v>232</v>
      </c>
      <c r="BM493" s="24" t="s">
        <v>847</v>
      </c>
    </row>
    <row r="494" spans="2:65" s="11" customFormat="1">
      <c r="B494" s="202"/>
      <c r="C494" s="203"/>
      <c r="D494" s="204" t="s">
        <v>151</v>
      </c>
      <c r="E494" s="205" t="s">
        <v>21</v>
      </c>
      <c r="F494" s="206" t="s">
        <v>540</v>
      </c>
      <c r="G494" s="203"/>
      <c r="H494" s="207" t="s">
        <v>21</v>
      </c>
      <c r="I494" s="208"/>
      <c r="J494" s="203"/>
      <c r="K494" s="203"/>
      <c r="L494" s="209"/>
      <c r="M494" s="210"/>
      <c r="N494" s="211"/>
      <c r="O494" s="211"/>
      <c r="P494" s="211"/>
      <c r="Q494" s="211"/>
      <c r="R494" s="211"/>
      <c r="S494" s="211"/>
      <c r="T494" s="212"/>
      <c r="AT494" s="213" t="s">
        <v>151</v>
      </c>
      <c r="AU494" s="213" t="s">
        <v>80</v>
      </c>
      <c r="AV494" s="11" t="s">
        <v>76</v>
      </c>
      <c r="AW494" s="11" t="s">
        <v>35</v>
      </c>
      <c r="AX494" s="11" t="s">
        <v>71</v>
      </c>
      <c r="AY494" s="213" t="s">
        <v>144</v>
      </c>
    </row>
    <row r="495" spans="2:65" s="12" customFormat="1">
      <c r="B495" s="214"/>
      <c r="C495" s="215"/>
      <c r="D495" s="216" t="s">
        <v>151</v>
      </c>
      <c r="E495" s="217" t="s">
        <v>21</v>
      </c>
      <c r="F495" s="218" t="s">
        <v>295</v>
      </c>
      <c r="G495" s="215"/>
      <c r="H495" s="219">
        <v>28</v>
      </c>
      <c r="I495" s="220"/>
      <c r="J495" s="215"/>
      <c r="K495" s="215"/>
      <c r="L495" s="221"/>
      <c r="M495" s="222"/>
      <c r="N495" s="223"/>
      <c r="O495" s="223"/>
      <c r="P495" s="223"/>
      <c r="Q495" s="223"/>
      <c r="R495" s="223"/>
      <c r="S495" s="223"/>
      <c r="T495" s="224"/>
      <c r="AT495" s="225" t="s">
        <v>151</v>
      </c>
      <c r="AU495" s="225" t="s">
        <v>80</v>
      </c>
      <c r="AV495" s="12" t="s">
        <v>80</v>
      </c>
      <c r="AW495" s="12" t="s">
        <v>35</v>
      </c>
      <c r="AX495" s="12" t="s">
        <v>76</v>
      </c>
      <c r="AY495" s="225" t="s">
        <v>144</v>
      </c>
    </row>
    <row r="496" spans="2:65" s="1" customFormat="1" ht="31.5" customHeight="1">
      <c r="B496" s="41"/>
      <c r="C496" s="190" t="s">
        <v>848</v>
      </c>
      <c r="D496" s="190" t="s">
        <v>145</v>
      </c>
      <c r="E496" s="191" t="s">
        <v>849</v>
      </c>
      <c r="F496" s="192" t="s">
        <v>850</v>
      </c>
      <c r="G496" s="193" t="s">
        <v>148</v>
      </c>
      <c r="H496" s="194">
        <v>28</v>
      </c>
      <c r="I496" s="195"/>
      <c r="J496" s="196">
        <f>ROUND(I496*H496,2)</f>
        <v>0</v>
      </c>
      <c r="K496" s="192" t="s">
        <v>156</v>
      </c>
      <c r="L496" s="61"/>
      <c r="M496" s="197" t="s">
        <v>21</v>
      </c>
      <c r="N496" s="198" t="s">
        <v>42</v>
      </c>
      <c r="O496" s="42"/>
      <c r="P496" s="199">
        <f>O496*H496</f>
        <v>0</v>
      </c>
      <c r="Q496" s="199">
        <v>0</v>
      </c>
      <c r="R496" s="199">
        <f>Q496*H496</f>
        <v>0</v>
      </c>
      <c r="S496" s="199">
        <v>8.0000000000000002E-3</v>
      </c>
      <c r="T496" s="200">
        <f>S496*H496</f>
        <v>0.224</v>
      </c>
      <c r="AR496" s="24" t="s">
        <v>232</v>
      </c>
      <c r="AT496" s="24" t="s">
        <v>145</v>
      </c>
      <c r="AU496" s="24" t="s">
        <v>80</v>
      </c>
      <c r="AY496" s="24" t="s">
        <v>144</v>
      </c>
      <c r="BE496" s="201">
        <f>IF(N496="základní",J496,0)</f>
        <v>0</v>
      </c>
      <c r="BF496" s="201">
        <f>IF(N496="snížená",J496,0)</f>
        <v>0</v>
      </c>
      <c r="BG496" s="201">
        <f>IF(N496="zákl. přenesená",J496,0)</f>
        <v>0</v>
      </c>
      <c r="BH496" s="201">
        <f>IF(N496="sníž. přenesená",J496,0)</f>
        <v>0</v>
      </c>
      <c r="BI496" s="201">
        <f>IF(N496="nulová",J496,0)</f>
        <v>0</v>
      </c>
      <c r="BJ496" s="24" t="s">
        <v>76</v>
      </c>
      <c r="BK496" s="201">
        <f>ROUND(I496*H496,2)</f>
        <v>0</v>
      </c>
      <c r="BL496" s="24" t="s">
        <v>232</v>
      </c>
      <c r="BM496" s="24" t="s">
        <v>851</v>
      </c>
    </row>
    <row r="497" spans="2:65" s="11" customFormat="1">
      <c r="B497" s="202"/>
      <c r="C497" s="203"/>
      <c r="D497" s="204" t="s">
        <v>151</v>
      </c>
      <c r="E497" s="205" t="s">
        <v>21</v>
      </c>
      <c r="F497" s="206" t="s">
        <v>540</v>
      </c>
      <c r="G497" s="203"/>
      <c r="H497" s="207" t="s">
        <v>21</v>
      </c>
      <c r="I497" s="208"/>
      <c r="J497" s="203"/>
      <c r="K497" s="203"/>
      <c r="L497" s="209"/>
      <c r="M497" s="210"/>
      <c r="N497" s="211"/>
      <c r="O497" s="211"/>
      <c r="P497" s="211"/>
      <c r="Q497" s="211"/>
      <c r="R497" s="211"/>
      <c r="S497" s="211"/>
      <c r="T497" s="212"/>
      <c r="AT497" s="213" t="s">
        <v>151</v>
      </c>
      <c r="AU497" s="213" t="s">
        <v>80</v>
      </c>
      <c r="AV497" s="11" t="s">
        <v>76</v>
      </c>
      <c r="AW497" s="11" t="s">
        <v>35</v>
      </c>
      <c r="AX497" s="11" t="s">
        <v>71</v>
      </c>
      <c r="AY497" s="213" t="s">
        <v>144</v>
      </c>
    </row>
    <row r="498" spans="2:65" s="12" customFormat="1">
      <c r="B498" s="214"/>
      <c r="C498" s="215"/>
      <c r="D498" s="216" t="s">
        <v>151</v>
      </c>
      <c r="E498" s="217" t="s">
        <v>21</v>
      </c>
      <c r="F498" s="218" t="s">
        <v>295</v>
      </c>
      <c r="G498" s="215"/>
      <c r="H498" s="219">
        <v>28</v>
      </c>
      <c r="I498" s="220"/>
      <c r="J498" s="215"/>
      <c r="K498" s="215"/>
      <c r="L498" s="221"/>
      <c r="M498" s="222"/>
      <c r="N498" s="223"/>
      <c r="O498" s="223"/>
      <c r="P498" s="223"/>
      <c r="Q498" s="223"/>
      <c r="R498" s="223"/>
      <c r="S498" s="223"/>
      <c r="T498" s="224"/>
      <c r="AT498" s="225" t="s">
        <v>151</v>
      </c>
      <c r="AU498" s="225" t="s">
        <v>80</v>
      </c>
      <c r="AV498" s="12" t="s">
        <v>80</v>
      </c>
      <c r="AW498" s="12" t="s">
        <v>35</v>
      </c>
      <c r="AX498" s="12" t="s">
        <v>76</v>
      </c>
      <c r="AY498" s="225" t="s">
        <v>144</v>
      </c>
    </row>
    <row r="499" spans="2:65" s="1" customFormat="1" ht="22.5" customHeight="1">
      <c r="B499" s="41"/>
      <c r="C499" s="190" t="s">
        <v>852</v>
      </c>
      <c r="D499" s="190" t="s">
        <v>145</v>
      </c>
      <c r="E499" s="191" t="s">
        <v>853</v>
      </c>
      <c r="F499" s="192" t="s">
        <v>854</v>
      </c>
      <c r="G499" s="193" t="s">
        <v>148</v>
      </c>
      <c r="H499" s="194">
        <v>36.316000000000003</v>
      </c>
      <c r="I499" s="195"/>
      <c r="J499" s="196">
        <f>ROUND(I499*H499,2)</f>
        <v>0</v>
      </c>
      <c r="K499" s="192" t="s">
        <v>156</v>
      </c>
      <c r="L499" s="61"/>
      <c r="M499" s="197" t="s">
        <v>21</v>
      </c>
      <c r="N499" s="198" t="s">
        <v>42</v>
      </c>
      <c r="O499" s="42"/>
      <c r="P499" s="199">
        <f>O499*H499</f>
        <v>0</v>
      </c>
      <c r="Q499" s="199">
        <v>0</v>
      </c>
      <c r="R499" s="199">
        <f>Q499*H499</f>
        <v>0</v>
      </c>
      <c r="S499" s="199">
        <v>0</v>
      </c>
      <c r="T499" s="200">
        <f>S499*H499</f>
        <v>0</v>
      </c>
      <c r="AR499" s="24" t="s">
        <v>232</v>
      </c>
      <c r="AT499" s="24" t="s">
        <v>145</v>
      </c>
      <c r="AU499" s="24" t="s">
        <v>80</v>
      </c>
      <c r="AY499" s="24" t="s">
        <v>144</v>
      </c>
      <c r="BE499" s="201">
        <f>IF(N499="základní",J499,0)</f>
        <v>0</v>
      </c>
      <c r="BF499" s="201">
        <f>IF(N499="snížená",J499,0)</f>
        <v>0</v>
      </c>
      <c r="BG499" s="201">
        <f>IF(N499="zákl. přenesená",J499,0)</f>
        <v>0</v>
      </c>
      <c r="BH499" s="201">
        <f>IF(N499="sníž. přenesená",J499,0)</f>
        <v>0</v>
      </c>
      <c r="BI499" s="201">
        <f>IF(N499="nulová",J499,0)</f>
        <v>0</v>
      </c>
      <c r="BJ499" s="24" t="s">
        <v>76</v>
      </c>
      <c r="BK499" s="201">
        <f>ROUND(I499*H499,2)</f>
        <v>0</v>
      </c>
      <c r="BL499" s="24" t="s">
        <v>232</v>
      </c>
      <c r="BM499" s="24" t="s">
        <v>855</v>
      </c>
    </row>
    <row r="500" spans="2:65" s="11" customFormat="1">
      <c r="B500" s="202"/>
      <c r="C500" s="203"/>
      <c r="D500" s="204" t="s">
        <v>151</v>
      </c>
      <c r="E500" s="205" t="s">
        <v>21</v>
      </c>
      <c r="F500" s="206" t="s">
        <v>856</v>
      </c>
      <c r="G500" s="203"/>
      <c r="H500" s="207" t="s">
        <v>21</v>
      </c>
      <c r="I500" s="208"/>
      <c r="J500" s="203"/>
      <c r="K500" s="203"/>
      <c r="L500" s="209"/>
      <c r="M500" s="210"/>
      <c r="N500" s="211"/>
      <c r="O500" s="211"/>
      <c r="P500" s="211"/>
      <c r="Q500" s="211"/>
      <c r="R500" s="211"/>
      <c r="S500" s="211"/>
      <c r="T500" s="212"/>
      <c r="AT500" s="213" t="s">
        <v>151</v>
      </c>
      <c r="AU500" s="213" t="s">
        <v>80</v>
      </c>
      <c r="AV500" s="11" t="s">
        <v>76</v>
      </c>
      <c r="AW500" s="11" t="s">
        <v>35</v>
      </c>
      <c r="AX500" s="11" t="s">
        <v>71</v>
      </c>
      <c r="AY500" s="213" t="s">
        <v>144</v>
      </c>
    </row>
    <row r="501" spans="2:65" s="12" customFormat="1">
      <c r="B501" s="214"/>
      <c r="C501" s="215"/>
      <c r="D501" s="216" t="s">
        <v>151</v>
      </c>
      <c r="E501" s="217" t="s">
        <v>21</v>
      </c>
      <c r="F501" s="218" t="s">
        <v>857</v>
      </c>
      <c r="G501" s="215"/>
      <c r="H501" s="219">
        <v>36.316000000000003</v>
      </c>
      <c r="I501" s="220"/>
      <c r="J501" s="215"/>
      <c r="K501" s="215"/>
      <c r="L501" s="221"/>
      <c r="M501" s="222"/>
      <c r="N501" s="223"/>
      <c r="O501" s="223"/>
      <c r="P501" s="223"/>
      <c r="Q501" s="223"/>
      <c r="R501" s="223"/>
      <c r="S501" s="223"/>
      <c r="T501" s="224"/>
      <c r="AT501" s="225" t="s">
        <v>151</v>
      </c>
      <c r="AU501" s="225" t="s">
        <v>80</v>
      </c>
      <c r="AV501" s="12" t="s">
        <v>80</v>
      </c>
      <c r="AW501" s="12" t="s">
        <v>35</v>
      </c>
      <c r="AX501" s="12" t="s">
        <v>76</v>
      </c>
      <c r="AY501" s="225" t="s">
        <v>144</v>
      </c>
    </row>
    <row r="502" spans="2:65" s="1" customFormat="1" ht="22.5" customHeight="1">
      <c r="B502" s="41"/>
      <c r="C502" s="245" t="s">
        <v>858</v>
      </c>
      <c r="D502" s="245" t="s">
        <v>268</v>
      </c>
      <c r="E502" s="246" t="s">
        <v>859</v>
      </c>
      <c r="F502" s="247" t="s">
        <v>860</v>
      </c>
      <c r="G502" s="248" t="s">
        <v>148</v>
      </c>
      <c r="H502" s="249">
        <v>38.131999999999998</v>
      </c>
      <c r="I502" s="250"/>
      <c r="J502" s="251">
        <f>ROUND(I502*H502,2)</f>
        <v>0</v>
      </c>
      <c r="K502" s="247" t="s">
        <v>156</v>
      </c>
      <c r="L502" s="252"/>
      <c r="M502" s="253" t="s">
        <v>21</v>
      </c>
      <c r="N502" s="254" t="s">
        <v>42</v>
      </c>
      <c r="O502" s="42"/>
      <c r="P502" s="199">
        <f>O502*H502</f>
        <v>0</v>
      </c>
      <c r="Q502" s="199">
        <v>7.1999999999999998E-3</v>
      </c>
      <c r="R502" s="199">
        <f>Q502*H502</f>
        <v>0.27455039999999997</v>
      </c>
      <c r="S502" s="199">
        <v>0</v>
      </c>
      <c r="T502" s="200">
        <f>S502*H502</f>
        <v>0</v>
      </c>
      <c r="AR502" s="24" t="s">
        <v>314</v>
      </c>
      <c r="AT502" s="24" t="s">
        <v>268</v>
      </c>
      <c r="AU502" s="24" t="s">
        <v>80</v>
      </c>
      <c r="AY502" s="24" t="s">
        <v>144</v>
      </c>
      <c r="BE502" s="201">
        <f>IF(N502="základní",J502,0)</f>
        <v>0</v>
      </c>
      <c r="BF502" s="201">
        <f>IF(N502="snížená",J502,0)</f>
        <v>0</v>
      </c>
      <c r="BG502" s="201">
        <f>IF(N502="zákl. přenesená",J502,0)</f>
        <v>0</v>
      </c>
      <c r="BH502" s="201">
        <f>IF(N502="sníž. přenesená",J502,0)</f>
        <v>0</v>
      </c>
      <c r="BI502" s="201">
        <f>IF(N502="nulová",J502,0)</f>
        <v>0</v>
      </c>
      <c r="BJ502" s="24" t="s">
        <v>76</v>
      </c>
      <c r="BK502" s="201">
        <f>ROUND(I502*H502,2)</f>
        <v>0</v>
      </c>
      <c r="BL502" s="24" t="s">
        <v>232</v>
      </c>
      <c r="BM502" s="24" t="s">
        <v>861</v>
      </c>
    </row>
    <row r="503" spans="2:65" s="12" customFormat="1">
      <c r="B503" s="214"/>
      <c r="C503" s="215"/>
      <c r="D503" s="216" t="s">
        <v>151</v>
      </c>
      <c r="E503" s="217" t="s">
        <v>21</v>
      </c>
      <c r="F503" s="218" t="s">
        <v>862</v>
      </c>
      <c r="G503" s="215"/>
      <c r="H503" s="219">
        <v>38.131999999999998</v>
      </c>
      <c r="I503" s="220"/>
      <c r="J503" s="215"/>
      <c r="K503" s="215"/>
      <c r="L503" s="221"/>
      <c r="M503" s="222"/>
      <c r="N503" s="223"/>
      <c r="O503" s="223"/>
      <c r="P503" s="223"/>
      <c r="Q503" s="223"/>
      <c r="R503" s="223"/>
      <c r="S503" s="223"/>
      <c r="T503" s="224"/>
      <c r="AT503" s="225" t="s">
        <v>151</v>
      </c>
      <c r="AU503" s="225" t="s">
        <v>80</v>
      </c>
      <c r="AV503" s="12" t="s">
        <v>80</v>
      </c>
      <c r="AW503" s="12" t="s">
        <v>35</v>
      </c>
      <c r="AX503" s="12" t="s">
        <v>76</v>
      </c>
      <c r="AY503" s="225" t="s">
        <v>144</v>
      </c>
    </row>
    <row r="504" spans="2:65" s="1" customFormat="1" ht="22.5" customHeight="1">
      <c r="B504" s="41"/>
      <c r="C504" s="190" t="s">
        <v>863</v>
      </c>
      <c r="D504" s="190" t="s">
        <v>145</v>
      </c>
      <c r="E504" s="191" t="s">
        <v>864</v>
      </c>
      <c r="F504" s="192" t="s">
        <v>865</v>
      </c>
      <c r="G504" s="193" t="s">
        <v>271</v>
      </c>
      <c r="H504" s="194">
        <v>2</v>
      </c>
      <c r="I504" s="195"/>
      <c r="J504" s="196">
        <f>ROUND(I504*H504,2)</f>
        <v>0</v>
      </c>
      <c r="K504" s="192" t="s">
        <v>156</v>
      </c>
      <c r="L504" s="61"/>
      <c r="M504" s="197" t="s">
        <v>21</v>
      </c>
      <c r="N504" s="198" t="s">
        <v>42</v>
      </c>
      <c r="O504" s="42"/>
      <c r="P504" s="199">
        <f>O504*H504</f>
        <v>0</v>
      </c>
      <c r="Q504" s="199">
        <v>0</v>
      </c>
      <c r="R504" s="199">
        <f>Q504*H504</f>
        <v>0</v>
      </c>
      <c r="S504" s="199">
        <v>0</v>
      </c>
      <c r="T504" s="200">
        <f>S504*H504</f>
        <v>0</v>
      </c>
      <c r="AR504" s="24" t="s">
        <v>232</v>
      </c>
      <c r="AT504" s="24" t="s">
        <v>145</v>
      </c>
      <c r="AU504" s="24" t="s">
        <v>80</v>
      </c>
      <c r="AY504" s="24" t="s">
        <v>144</v>
      </c>
      <c r="BE504" s="201">
        <f>IF(N504="základní",J504,0)</f>
        <v>0</v>
      </c>
      <c r="BF504" s="201">
        <f>IF(N504="snížená",J504,0)</f>
        <v>0</v>
      </c>
      <c r="BG504" s="201">
        <f>IF(N504="zákl. přenesená",J504,0)</f>
        <v>0</v>
      </c>
      <c r="BH504" s="201">
        <f>IF(N504="sníž. přenesená",J504,0)</f>
        <v>0</v>
      </c>
      <c r="BI504" s="201">
        <f>IF(N504="nulová",J504,0)</f>
        <v>0</v>
      </c>
      <c r="BJ504" s="24" t="s">
        <v>76</v>
      </c>
      <c r="BK504" s="201">
        <f>ROUND(I504*H504,2)</f>
        <v>0</v>
      </c>
      <c r="BL504" s="24" t="s">
        <v>232</v>
      </c>
      <c r="BM504" s="24" t="s">
        <v>866</v>
      </c>
    </row>
    <row r="505" spans="2:65" s="11" customFormat="1">
      <c r="B505" s="202"/>
      <c r="C505" s="203"/>
      <c r="D505" s="204" t="s">
        <v>151</v>
      </c>
      <c r="E505" s="205" t="s">
        <v>21</v>
      </c>
      <c r="F505" s="206" t="s">
        <v>473</v>
      </c>
      <c r="G505" s="203"/>
      <c r="H505" s="207" t="s">
        <v>21</v>
      </c>
      <c r="I505" s="208"/>
      <c r="J505" s="203"/>
      <c r="K505" s="203"/>
      <c r="L505" s="209"/>
      <c r="M505" s="210"/>
      <c r="N505" s="211"/>
      <c r="O505" s="211"/>
      <c r="P505" s="211"/>
      <c r="Q505" s="211"/>
      <c r="R505" s="211"/>
      <c r="S505" s="211"/>
      <c r="T505" s="212"/>
      <c r="AT505" s="213" t="s">
        <v>151</v>
      </c>
      <c r="AU505" s="213" t="s">
        <v>80</v>
      </c>
      <c r="AV505" s="11" t="s">
        <v>76</v>
      </c>
      <c r="AW505" s="11" t="s">
        <v>35</v>
      </c>
      <c r="AX505" s="11" t="s">
        <v>71</v>
      </c>
      <c r="AY505" s="213" t="s">
        <v>144</v>
      </c>
    </row>
    <row r="506" spans="2:65" s="12" customFormat="1">
      <c r="B506" s="214"/>
      <c r="C506" s="215"/>
      <c r="D506" s="216" t="s">
        <v>151</v>
      </c>
      <c r="E506" s="217" t="s">
        <v>21</v>
      </c>
      <c r="F506" s="218" t="s">
        <v>867</v>
      </c>
      <c r="G506" s="215"/>
      <c r="H506" s="219">
        <v>2</v>
      </c>
      <c r="I506" s="220"/>
      <c r="J506" s="215"/>
      <c r="K506" s="215"/>
      <c r="L506" s="221"/>
      <c r="M506" s="222"/>
      <c r="N506" s="223"/>
      <c r="O506" s="223"/>
      <c r="P506" s="223"/>
      <c r="Q506" s="223"/>
      <c r="R506" s="223"/>
      <c r="S506" s="223"/>
      <c r="T506" s="224"/>
      <c r="AT506" s="225" t="s">
        <v>151</v>
      </c>
      <c r="AU506" s="225" t="s">
        <v>80</v>
      </c>
      <c r="AV506" s="12" t="s">
        <v>80</v>
      </c>
      <c r="AW506" s="12" t="s">
        <v>35</v>
      </c>
      <c r="AX506" s="12" t="s">
        <v>76</v>
      </c>
      <c r="AY506" s="225" t="s">
        <v>144</v>
      </c>
    </row>
    <row r="507" spans="2:65" s="1" customFormat="1" ht="31.5" customHeight="1">
      <c r="B507" s="41"/>
      <c r="C507" s="245" t="s">
        <v>868</v>
      </c>
      <c r="D507" s="245" t="s">
        <v>268</v>
      </c>
      <c r="E507" s="246" t="s">
        <v>869</v>
      </c>
      <c r="F507" s="247" t="s">
        <v>870</v>
      </c>
      <c r="G507" s="248" t="s">
        <v>271</v>
      </c>
      <c r="H507" s="249">
        <v>2</v>
      </c>
      <c r="I507" s="250"/>
      <c r="J507" s="251">
        <f>ROUND(I507*H507,2)</f>
        <v>0</v>
      </c>
      <c r="K507" s="247" t="s">
        <v>21</v>
      </c>
      <c r="L507" s="252"/>
      <c r="M507" s="253" t="s">
        <v>21</v>
      </c>
      <c r="N507" s="254" t="s">
        <v>42</v>
      </c>
      <c r="O507" s="42"/>
      <c r="P507" s="199">
        <f>O507*H507</f>
        <v>0</v>
      </c>
      <c r="Q507" s="199">
        <v>1.4999999999999999E-2</v>
      </c>
      <c r="R507" s="199">
        <f>Q507*H507</f>
        <v>0.03</v>
      </c>
      <c r="S507" s="199">
        <v>0</v>
      </c>
      <c r="T507" s="200">
        <f>S507*H507</f>
        <v>0</v>
      </c>
      <c r="AR507" s="24" t="s">
        <v>314</v>
      </c>
      <c r="AT507" s="24" t="s">
        <v>268</v>
      </c>
      <c r="AU507" s="24" t="s">
        <v>80</v>
      </c>
      <c r="AY507" s="24" t="s">
        <v>144</v>
      </c>
      <c r="BE507" s="201">
        <f>IF(N507="základní",J507,0)</f>
        <v>0</v>
      </c>
      <c r="BF507" s="201">
        <f>IF(N507="snížená",J507,0)</f>
        <v>0</v>
      </c>
      <c r="BG507" s="201">
        <f>IF(N507="zákl. přenesená",J507,0)</f>
        <v>0</v>
      </c>
      <c r="BH507" s="201">
        <f>IF(N507="sníž. přenesená",J507,0)</f>
        <v>0</v>
      </c>
      <c r="BI507" s="201">
        <f>IF(N507="nulová",J507,0)</f>
        <v>0</v>
      </c>
      <c r="BJ507" s="24" t="s">
        <v>76</v>
      </c>
      <c r="BK507" s="201">
        <f>ROUND(I507*H507,2)</f>
        <v>0</v>
      </c>
      <c r="BL507" s="24" t="s">
        <v>232</v>
      </c>
      <c r="BM507" s="24" t="s">
        <v>871</v>
      </c>
    </row>
    <row r="508" spans="2:65" s="11" customFormat="1">
      <c r="B508" s="202"/>
      <c r="C508" s="203"/>
      <c r="D508" s="204" t="s">
        <v>151</v>
      </c>
      <c r="E508" s="205" t="s">
        <v>21</v>
      </c>
      <c r="F508" s="206" t="s">
        <v>473</v>
      </c>
      <c r="G508" s="203"/>
      <c r="H508" s="207" t="s">
        <v>21</v>
      </c>
      <c r="I508" s="208"/>
      <c r="J508" s="203"/>
      <c r="K508" s="203"/>
      <c r="L508" s="209"/>
      <c r="M508" s="210"/>
      <c r="N508" s="211"/>
      <c r="O508" s="211"/>
      <c r="P508" s="211"/>
      <c r="Q508" s="211"/>
      <c r="R508" s="211"/>
      <c r="S508" s="211"/>
      <c r="T508" s="212"/>
      <c r="AT508" s="213" t="s">
        <v>151</v>
      </c>
      <c r="AU508" s="213" t="s">
        <v>80</v>
      </c>
      <c r="AV508" s="11" t="s">
        <v>76</v>
      </c>
      <c r="AW508" s="11" t="s">
        <v>35</v>
      </c>
      <c r="AX508" s="11" t="s">
        <v>71</v>
      </c>
      <c r="AY508" s="213" t="s">
        <v>144</v>
      </c>
    </row>
    <row r="509" spans="2:65" s="12" customFormat="1">
      <c r="B509" s="214"/>
      <c r="C509" s="215"/>
      <c r="D509" s="216" t="s">
        <v>151</v>
      </c>
      <c r="E509" s="217" t="s">
        <v>21</v>
      </c>
      <c r="F509" s="218" t="s">
        <v>867</v>
      </c>
      <c r="G509" s="215"/>
      <c r="H509" s="219">
        <v>2</v>
      </c>
      <c r="I509" s="220"/>
      <c r="J509" s="215"/>
      <c r="K509" s="215"/>
      <c r="L509" s="221"/>
      <c r="M509" s="222"/>
      <c r="N509" s="223"/>
      <c r="O509" s="223"/>
      <c r="P509" s="223"/>
      <c r="Q509" s="223"/>
      <c r="R509" s="223"/>
      <c r="S509" s="223"/>
      <c r="T509" s="224"/>
      <c r="AT509" s="225" t="s">
        <v>151</v>
      </c>
      <c r="AU509" s="225" t="s">
        <v>80</v>
      </c>
      <c r="AV509" s="12" t="s">
        <v>80</v>
      </c>
      <c r="AW509" s="12" t="s">
        <v>35</v>
      </c>
      <c r="AX509" s="12" t="s">
        <v>76</v>
      </c>
      <c r="AY509" s="225" t="s">
        <v>144</v>
      </c>
    </row>
    <row r="510" spans="2:65" s="1" customFormat="1" ht="22.5" customHeight="1">
      <c r="B510" s="41"/>
      <c r="C510" s="190" t="s">
        <v>872</v>
      </c>
      <c r="D510" s="190" t="s">
        <v>145</v>
      </c>
      <c r="E510" s="191" t="s">
        <v>873</v>
      </c>
      <c r="F510" s="192" t="s">
        <v>874</v>
      </c>
      <c r="G510" s="193" t="s">
        <v>271</v>
      </c>
      <c r="H510" s="194">
        <v>2</v>
      </c>
      <c r="I510" s="195"/>
      <c r="J510" s="196">
        <f>ROUND(I510*H510,2)</f>
        <v>0</v>
      </c>
      <c r="K510" s="192" t="s">
        <v>156</v>
      </c>
      <c r="L510" s="61"/>
      <c r="M510" s="197" t="s">
        <v>21</v>
      </c>
      <c r="N510" s="198" t="s">
        <v>42</v>
      </c>
      <c r="O510" s="42"/>
      <c r="P510" s="199">
        <f>O510*H510</f>
        <v>0</v>
      </c>
      <c r="Q510" s="199">
        <v>0</v>
      </c>
      <c r="R510" s="199">
        <f>Q510*H510</f>
        <v>0</v>
      </c>
      <c r="S510" s="199">
        <v>6.6299999999999998E-2</v>
      </c>
      <c r="T510" s="200">
        <f>S510*H510</f>
        <v>0.1326</v>
      </c>
      <c r="AR510" s="24" t="s">
        <v>232</v>
      </c>
      <c r="AT510" s="24" t="s">
        <v>145</v>
      </c>
      <c r="AU510" s="24" t="s">
        <v>80</v>
      </c>
      <c r="AY510" s="24" t="s">
        <v>144</v>
      </c>
      <c r="BE510" s="201">
        <f>IF(N510="základní",J510,0)</f>
        <v>0</v>
      </c>
      <c r="BF510" s="201">
        <f>IF(N510="snížená",J510,0)</f>
        <v>0</v>
      </c>
      <c r="BG510" s="201">
        <f>IF(N510="zákl. přenesená",J510,0)</f>
        <v>0</v>
      </c>
      <c r="BH510" s="201">
        <f>IF(N510="sníž. přenesená",J510,0)</f>
        <v>0</v>
      </c>
      <c r="BI510" s="201">
        <f>IF(N510="nulová",J510,0)</f>
        <v>0</v>
      </c>
      <c r="BJ510" s="24" t="s">
        <v>76</v>
      </c>
      <c r="BK510" s="201">
        <f>ROUND(I510*H510,2)</f>
        <v>0</v>
      </c>
      <c r="BL510" s="24" t="s">
        <v>232</v>
      </c>
      <c r="BM510" s="24" t="s">
        <v>875</v>
      </c>
    </row>
    <row r="511" spans="2:65" s="11" customFormat="1">
      <c r="B511" s="202"/>
      <c r="C511" s="203"/>
      <c r="D511" s="204" t="s">
        <v>151</v>
      </c>
      <c r="E511" s="205" t="s">
        <v>21</v>
      </c>
      <c r="F511" s="206" t="s">
        <v>540</v>
      </c>
      <c r="G511" s="203"/>
      <c r="H511" s="207" t="s">
        <v>21</v>
      </c>
      <c r="I511" s="208"/>
      <c r="J511" s="203"/>
      <c r="K511" s="203"/>
      <c r="L511" s="209"/>
      <c r="M511" s="210"/>
      <c r="N511" s="211"/>
      <c r="O511" s="211"/>
      <c r="P511" s="211"/>
      <c r="Q511" s="211"/>
      <c r="R511" s="211"/>
      <c r="S511" s="211"/>
      <c r="T511" s="212"/>
      <c r="AT511" s="213" t="s">
        <v>151</v>
      </c>
      <c r="AU511" s="213" t="s">
        <v>80</v>
      </c>
      <c r="AV511" s="11" t="s">
        <v>76</v>
      </c>
      <c r="AW511" s="11" t="s">
        <v>35</v>
      </c>
      <c r="AX511" s="11" t="s">
        <v>71</v>
      </c>
      <c r="AY511" s="213" t="s">
        <v>144</v>
      </c>
    </row>
    <row r="512" spans="2:65" s="12" customFormat="1">
      <c r="B512" s="214"/>
      <c r="C512" s="215"/>
      <c r="D512" s="216" t="s">
        <v>151</v>
      </c>
      <c r="E512" s="217" t="s">
        <v>21</v>
      </c>
      <c r="F512" s="218" t="s">
        <v>80</v>
      </c>
      <c r="G512" s="215"/>
      <c r="H512" s="219">
        <v>2</v>
      </c>
      <c r="I512" s="220"/>
      <c r="J512" s="215"/>
      <c r="K512" s="215"/>
      <c r="L512" s="221"/>
      <c r="M512" s="222"/>
      <c r="N512" s="223"/>
      <c r="O512" s="223"/>
      <c r="P512" s="223"/>
      <c r="Q512" s="223"/>
      <c r="R512" s="223"/>
      <c r="S512" s="223"/>
      <c r="T512" s="224"/>
      <c r="AT512" s="225" t="s">
        <v>151</v>
      </c>
      <c r="AU512" s="225" t="s">
        <v>80</v>
      </c>
      <c r="AV512" s="12" t="s">
        <v>80</v>
      </c>
      <c r="AW512" s="12" t="s">
        <v>35</v>
      </c>
      <c r="AX512" s="12" t="s">
        <v>76</v>
      </c>
      <c r="AY512" s="225" t="s">
        <v>144</v>
      </c>
    </row>
    <row r="513" spans="2:65" s="1" customFormat="1" ht="22.5" customHeight="1">
      <c r="B513" s="41"/>
      <c r="C513" s="190" t="s">
        <v>876</v>
      </c>
      <c r="D513" s="190" t="s">
        <v>145</v>
      </c>
      <c r="E513" s="191" t="s">
        <v>877</v>
      </c>
      <c r="F513" s="192" t="s">
        <v>878</v>
      </c>
      <c r="G513" s="193" t="s">
        <v>271</v>
      </c>
      <c r="H513" s="194">
        <v>1</v>
      </c>
      <c r="I513" s="195"/>
      <c r="J513" s="196">
        <f>ROUND(I513*H513,2)</f>
        <v>0</v>
      </c>
      <c r="K513" s="192" t="s">
        <v>156</v>
      </c>
      <c r="L513" s="61"/>
      <c r="M513" s="197" t="s">
        <v>21</v>
      </c>
      <c r="N513" s="198" t="s">
        <v>42</v>
      </c>
      <c r="O513" s="42"/>
      <c r="P513" s="199">
        <f>O513*H513</f>
        <v>0</v>
      </c>
      <c r="Q513" s="199">
        <v>0</v>
      </c>
      <c r="R513" s="199">
        <f>Q513*H513</f>
        <v>0</v>
      </c>
      <c r="S513" s="199">
        <v>0</v>
      </c>
      <c r="T513" s="200">
        <f>S513*H513</f>
        <v>0</v>
      </c>
      <c r="AR513" s="24" t="s">
        <v>232</v>
      </c>
      <c r="AT513" s="24" t="s">
        <v>145</v>
      </c>
      <c r="AU513" s="24" t="s">
        <v>80</v>
      </c>
      <c r="AY513" s="24" t="s">
        <v>144</v>
      </c>
      <c r="BE513" s="201">
        <f>IF(N513="základní",J513,0)</f>
        <v>0</v>
      </c>
      <c r="BF513" s="201">
        <f>IF(N513="snížená",J513,0)</f>
        <v>0</v>
      </c>
      <c r="BG513" s="201">
        <f>IF(N513="zákl. přenesená",J513,0)</f>
        <v>0</v>
      </c>
      <c r="BH513" s="201">
        <f>IF(N513="sníž. přenesená",J513,0)</f>
        <v>0</v>
      </c>
      <c r="BI513" s="201">
        <f>IF(N513="nulová",J513,0)</f>
        <v>0</v>
      </c>
      <c r="BJ513" s="24" t="s">
        <v>76</v>
      </c>
      <c r="BK513" s="201">
        <f>ROUND(I513*H513,2)</f>
        <v>0</v>
      </c>
      <c r="BL513" s="24" t="s">
        <v>232</v>
      </c>
      <c r="BM513" s="24" t="s">
        <v>879</v>
      </c>
    </row>
    <row r="514" spans="2:65" s="11" customFormat="1">
      <c r="B514" s="202"/>
      <c r="C514" s="203"/>
      <c r="D514" s="204" t="s">
        <v>151</v>
      </c>
      <c r="E514" s="205" t="s">
        <v>21</v>
      </c>
      <c r="F514" s="206" t="s">
        <v>473</v>
      </c>
      <c r="G514" s="203"/>
      <c r="H514" s="207" t="s">
        <v>21</v>
      </c>
      <c r="I514" s="208"/>
      <c r="J514" s="203"/>
      <c r="K514" s="203"/>
      <c r="L514" s="209"/>
      <c r="M514" s="210"/>
      <c r="N514" s="211"/>
      <c r="O514" s="211"/>
      <c r="P514" s="211"/>
      <c r="Q514" s="211"/>
      <c r="R514" s="211"/>
      <c r="S514" s="211"/>
      <c r="T514" s="212"/>
      <c r="AT514" s="213" t="s">
        <v>151</v>
      </c>
      <c r="AU514" s="213" t="s">
        <v>80</v>
      </c>
      <c r="AV514" s="11" t="s">
        <v>76</v>
      </c>
      <c r="AW514" s="11" t="s">
        <v>35</v>
      </c>
      <c r="AX514" s="11" t="s">
        <v>71</v>
      </c>
      <c r="AY514" s="213" t="s">
        <v>144</v>
      </c>
    </row>
    <row r="515" spans="2:65" s="12" customFormat="1">
      <c r="B515" s="214"/>
      <c r="C515" s="215"/>
      <c r="D515" s="216" t="s">
        <v>151</v>
      </c>
      <c r="E515" s="217" t="s">
        <v>21</v>
      </c>
      <c r="F515" s="218" t="s">
        <v>880</v>
      </c>
      <c r="G515" s="215"/>
      <c r="H515" s="219">
        <v>1</v>
      </c>
      <c r="I515" s="220"/>
      <c r="J515" s="215"/>
      <c r="K515" s="215"/>
      <c r="L515" s="221"/>
      <c r="M515" s="222"/>
      <c r="N515" s="223"/>
      <c r="O515" s="223"/>
      <c r="P515" s="223"/>
      <c r="Q515" s="223"/>
      <c r="R515" s="223"/>
      <c r="S515" s="223"/>
      <c r="T515" s="224"/>
      <c r="AT515" s="225" t="s">
        <v>151</v>
      </c>
      <c r="AU515" s="225" t="s">
        <v>80</v>
      </c>
      <c r="AV515" s="12" t="s">
        <v>80</v>
      </c>
      <c r="AW515" s="12" t="s">
        <v>35</v>
      </c>
      <c r="AX515" s="12" t="s">
        <v>76</v>
      </c>
      <c r="AY515" s="225" t="s">
        <v>144</v>
      </c>
    </row>
    <row r="516" spans="2:65" s="1" customFormat="1" ht="22.5" customHeight="1">
      <c r="B516" s="41"/>
      <c r="C516" s="245" t="s">
        <v>881</v>
      </c>
      <c r="D516" s="245" t="s">
        <v>268</v>
      </c>
      <c r="E516" s="246" t="s">
        <v>882</v>
      </c>
      <c r="F516" s="247" t="s">
        <v>883</v>
      </c>
      <c r="G516" s="248" t="s">
        <v>271</v>
      </c>
      <c r="H516" s="249">
        <v>1</v>
      </c>
      <c r="I516" s="250"/>
      <c r="J516" s="251">
        <f>ROUND(I516*H516,2)</f>
        <v>0</v>
      </c>
      <c r="K516" s="247" t="s">
        <v>21</v>
      </c>
      <c r="L516" s="252"/>
      <c r="M516" s="253" t="s">
        <v>21</v>
      </c>
      <c r="N516" s="254" t="s">
        <v>42</v>
      </c>
      <c r="O516" s="42"/>
      <c r="P516" s="199">
        <f>O516*H516</f>
        <v>0</v>
      </c>
      <c r="Q516" s="199">
        <v>3.2599999999999999E-3</v>
      </c>
      <c r="R516" s="199">
        <f>Q516*H516</f>
        <v>3.2599999999999999E-3</v>
      </c>
      <c r="S516" s="199">
        <v>0</v>
      </c>
      <c r="T516" s="200">
        <f>S516*H516</f>
        <v>0</v>
      </c>
      <c r="AR516" s="24" t="s">
        <v>314</v>
      </c>
      <c r="AT516" s="24" t="s">
        <v>268</v>
      </c>
      <c r="AU516" s="24" t="s">
        <v>80</v>
      </c>
      <c r="AY516" s="24" t="s">
        <v>144</v>
      </c>
      <c r="BE516" s="201">
        <f>IF(N516="základní",J516,0)</f>
        <v>0</v>
      </c>
      <c r="BF516" s="201">
        <f>IF(N516="snížená",J516,0)</f>
        <v>0</v>
      </c>
      <c r="BG516" s="201">
        <f>IF(N516="zákl. přenesená",J516,0)</f>
        <v>0</v>
      </c>
      <c r="BH516" s="201">
        <f>IF(N516="sníž. přenesená",J516,0)</f>
        <v>0</v>
      </c>
      <c r="BI516" s="201">
        <f>IF(N516="nulová",J516,0)</f>
        <v>0</v>
      </c>
      <c r="BJ516" s="24" t="s">
        <v>76</v>
      </c>
      <c r="BK516" s="201">
        <f>ROUND(I516*H516,2)</f>
        <v>0</v>
      </c>
      <c r="BL516" s="24" t="s">
        <v>232</v>
      </c>
      <c r="BM516" s="24" t="s">
        <v>884</v>
      </c>
    </row>
    <row r="517" spans="2:65" s="11" customFormat="1">
      <c r="B517" s="202"/>
      <c r="C517" s="203"/>
      <c r="D517" s="204" t="s">
        <v>151</v>
      </c>
      <c r="E517" s="205" t="s">
        <v>21</v>
      </c>
      <c r="F517" s="206" t="s">
        <v>473</v>
      </c>
      <c r="G517" s="203"/>
      <c r="H517" s="207" t="s">
        <v>21</v>
      </c>
      <c r="I517" s="208"/>
      <c r="J517" s="203"/>
      <c r="K517" s="203"/>
      <c r="L517" s="209"/>
      <c r="M517" s="210"/>
      <c r="N517" s="211"/>
      <c r="O517" s="211"/>
      <c r="P517" s="211"/>
      <c r="Q517" s="211"/>
      <c r="R517" s="211"/>
      <c r="S517" s="211"/>
      <c r="T517" s="212"/>
      <c r="AT517" s="213" t="s">
        <v>151</v>
      </c>
      <c r="AU517" s="213" t="s">
        <v>80</v>
      </c>
      <c r="AV517" s="11" t="s">
        <v>76</v>
      </c>
      <c r="AW517" s="11" t="s">
        <v>35</v>
      </c>
      <c r="AX517" s="11" t="s">
        <v>71</v>
      </c>
      <c r="AY517" s="213" t="s">
        <v>144</v>
      </c>
    </row>
    <row r="518" spans="2:65" s="12" customFormat="1">
      <c r="B518" s="214"/>
      <c r="C518" s="215"/>
      <c r="D518" s="216" t="s">
        <v>151</v>
      </c>
      <c r="E518" s="217" t="s">
        <v>21</v>
      </c>
      <c r="F518" s="218" t="s">
        <v>880</v>
      </c>
      <c r="G518" s="215"/>
      <c r="H518" s="219">
        <v>1</v>
      </c>
      <c r="I518" s="220"/>
      <c r="J518" s="215"/>
      <c r="K518" s="215"/>
      <c r="L518" s="221"/>
      <c r="M518" s="222"/>
      <c r="N518" s="223"/>
      <c r="O518" s="223"/>
      <c r="P518" s="223"/>
      <c r="Q518" s="223"/>
      <c r="R518" s="223"/>
      <c r="S518" s="223"/>
      <c r="T518" s="224"/>
      <c r="AT518" s="225" t="s">
        <v>151</v>
      </c>
      <c r="AU518" s="225" t="s">
        <v>80</v>
      </c>
      <c r="AV518" s="12" t="s">
        <v>80</v>
      </c>
      <c r="AW518" s="12" t="s">
        <v>35</v>
      </c>
      <c r="AX518" s="12" t="s">
        <v>76</v>
      </c>
      <c r="AY518" s="225" t="s">
        <v>144</v>
      </c>
    </row>
    <row r="519" spans="2:65" s="1" customFormat="1" ht="31.5" customHeight="1">
      <c r="B519" s="41"/>
      <c r="C519" s="190" t="s">
        <v>885</v>
      </c>
      <c r="D519" s="190" t="s">
        <v>145</v>
      </c>
      <c r="E519" s="191" t="s">
        <v>886</v>
      </c>
      <c r="F519" s="192" t="s">
        <v>887</v>
      </c>
      <c r="G519" s="193" t="s">
        <v>271</v>
      </c>
      <c r="H519" s="194">
        <v>1</v>
      </c>
      <c r="I519" s="195"/>
      <c r="J519" s="196">
        <f>ROUND(I519*H519,2)</f>
        <v>0</v>
      </c>
      <c r="K519" s="192" t="s">
        <v>21</v>
      </c>
      <c r="L519" s="61"/>
      <c r="M519" s="197" t="s">
        <v>21</v>
      </c>
      <c r="N519" s="198" t="s">
        <v>42</v>
      </c>
      <c r="O519" s="42"/>
      <c r="P519" s="199">
        <f>O519*H519</f>
        <v>0</v>
      </c>
      <c r="Q519" s="199">
        <v>0</v>
      </c>
      <c r="R519" s="199">
        <f>Q519*H519</f>
        <v>0</v>
      </c>
      <c r="S519" s="199">
        <v>0</v>
      </c>
      <c r="T519" s="200">
        <f>S519*H519</f>
        <v>0</v>
      </c>
      <c r="AR519" s="24" t="s">
        <v>232</v>
      </c>
      <c r="AT519" s="24" t="s">
        <v>145</v>
      </c>
      <c r="AU519" s="24" t="s">
        <v>80</v>
      </c>
      <c r="AY519" s="24" t="s">
        <v>144</v>
      </c>
      <c r="BE519" s="201">
        <f>IF(N519="základní",J519,0)</f>
        <v>0</v>
      </c>
      <c r="BF519" s="201">
        <f>IF(N519="snížená",J519,0)</f>
        <v>0</v>
      </c>
      <c r="BG519" s="201">
        <f>IF(N519="zákl. přenesená",J519,0)</f>
        <v>0</v>
      </c>
      <c r="BH519" s="201">
        <f>IF(N519="sníž. přenesená",J519,0)</f>
        <v>0</v>
      </c>
      <c r="BI519" s="201">
        <f>IF(N519="nulová",J519,0)</f>
        <v>0</v>
      </c>
      <c r="BJ519" s="24" t="s">
        <v>76</v>
      </c>
      <c r="BK519" s="201">
        <f>ROUND(I519*H519,2)</f>
        <v>0</v>
      </c>
      <c r="BL519" s="24" t="s">
        <v>232</v>
      </c>
      <c r="BM519" s="24" t="s">
        <v>888</v>
      </c>
    </row>
    <row r="520" spans="2:65" s="11" customFormat="1">
      <c r="B520" s="202"/>
      <c r="C520" s="203"/>
      <c r="D520" s="204" t="s">
        <v>151</v>
      </c>
      <c r="E520" s="205" t="s">
        <v>21</v>
      </c>
      <c r="F520" s="206" t="s">
        <v>473</v>
      </c>
      <c r="G520" s="203"/>
      <c r="H520" s="207" t="s">
        <v>21</v>
      </c>
      <c r="I520" s="208"/>
      <c r="J520" s="203"/>
      <c r="K520" s="203"/>
      <c r="L520" s="209"/>
      <c r="M520" s="210"/>
      <c r="N520" s="211"/>
      <c r="O520" s="211"/>
      <c r="P520" s="211"/>
      <c r="Q520" s="211"/>
      <c r="R520" s="211"/>
      <c r="S520" s="211"/>
      <c r="T520" s="212"/>
      <c r="AT520" s="213" t="s">
        <v>151</v>
      </c>
      <c r="AU520" s="213" t="s">
        <v>80</v>
      </c>
      <c r="AV520" s="11" t="s">
        <v>76</v>
      </c>
      <c r="AW520" s="11" t="s">
        <v>35</v>
      </c>
      <c r="AX520" s="11" t="s">
        <v>71</v>
      </c>
      <c r="AY520" s="213" t="s">
        <v>144</v>
      </c>
    </row>
    <row r="521" spans="2:65" s="12" customFormat="1">
      <c r="B521" s="214"/>
      <c r="C521" s="215"/>
      <c r="D521" s="216" t="s">
        <v>151</v>
      </c>
      <c r="E521" s="217" t="s">
        <v>21</v>
      </c>
      <c r="F521" s="218" t="s">
        <v>889</v>
      </c>
      <c r="G521" s="215"/>
      <c r="H521" s="219">
        <v>1</v>
      </c>
      <c r="I521" s="220"/>
      <c r="J521" s="215"/>
      <c r="K521" s="215"/>
      <c r="L521" s="221"/>
      <c r="M521" s="222"/>
      <c r="N521" s="223"/>
      <c r="O521" s="223"/>
      <c r="P521" s="223"/>
      <c r="Q521" s="223"/>
      <c r="R521" s="223"/>
      <c r="S521" s="223"/>
      <c r="T521" s="224"/>
      <c r="AT521" s="225" t="s">
        <v>151</v>
      </c>
      <c r="AU521" s="225" t="s">
        <v>80</v>
      </c>
      <c r="AV521" s="12" t="s">
        <v>80</v>
      </c>
      <c r="AW521" s="12" t="s">
        <v>35</v>
      </c>
      <c r="AX521" s="12" t="s">
        <v>76</v>
      </c>
      <c r="AY521" s="225" t="s">
        <v>144</v>
      </c>
    </row>
    <row r="522" spans="2:65" s="1" customFormat="1" ht="31.5" customHeight="1">
      <c r="B522" s="41"/>
      <c r="C522" s="190" t="s">
        <v>890</v>
      </c>
      <c r="D522" s="190" t="s">
        <v>145</v>
      </c>
      <c r="E522" s="191" t="s">
        <v>891</v>
      </c>
      <c r="F522" s="192" t="s">
        <v>892</v>
      </c>
      <c r="G522" s="193" t="s">
        <v>271</v>
      </c>
      <c r="H522" s="194">
        <v>2</v>
      </c>
      <c r="I522" s="195"/>
      <c r="J522" s="196">
        <f>ROUND(I522*H522,2)</f>
        <v>0</v>
      </c>
      <c r="K522" s="192" t="s">
        <v>21</v>
      </c>
      <c r="L522" s="61"/>
      <c r="M522" s="197" t="s">
        <v>21</v>
      </c>
      <c r="N522" s="198" t="s">
        <v>42</v>
      </c>
      <c r="O522" s="42"/>
      <c r="P522" s="199">
        <f>O522*H522</f>
        <v>0</v>
      </c>
      <c r="Q522" s="199">
        <v>0</v>
      </c>
      <c r="R522" s="199">
        <f>Q522*H522</f>
        <v>0</v>
      </c>
      <c r="S522" s="199">
        <v>0</v>
      </c>
      <c r="T522" s="200">
        <f>S522*H522</f>
        <v>0</v>
      </c>
      <c r="AR522" s="24" t="s">
        <v>232</v>
      </c>
      <c r="AT522" s="24" t="s">
        <v>145</v>
      </c>
      <c r="AU522" s="24" t="s">
        <v>80</v>
      </c>
      <c r="AY522" s="24" t="s">
        <v>144</v>
      </c>
      <c r="BE522" s="201">
        <f>IF(N522="základní",J522,0)</f>
        <v>0</v>
      </c>
      <c r="BF522" s="201">
        <f>IF(N522="snížená",J522,0)</f>
        <v>0</v>
      </c>
      <c r="BG522" s="201">
        <f>IF(N522="zákl. přenesená",J522,0)</f>
        <v>0</v>
      </c>
      <c r="BH522" s="201">
        <f>IF(N522="sníž. přenesená",J522,0)</f>
        <v>0</v>
      </c>
      <c r="BI522" s="201">
        <f>IF(N522="nulová",J522,0)</f>
        <v>0</v>
      </c>
      <c r="BJ522" s="24" t="s">
        <v>76</v>
      </c>
      <c r="BK522" s="201">
        <f>ROUND(I522*H522,2)</f>
        <v>0</v>
      </c>
      <c r="BL522" s="24" t="s">
        <v>232</v>
      </c>
      <c r="BM522" s="24" t="s">
        <v>893</v>
      </c>
    </row>
    <row r="523" spans="2:65" s="11" customFormat="1">
      <c r="B523" s="202"/>
      <c r="C523" s="203"/>
      <c r="D523" s="204" t="s">
        <v>151</v>
      </c>
      <c r="E523" s="205" t="s">
        <v>21</v>
      </c>
      <c r="F523" s="206" t="s">
        <v>473</v>
      </c>
      <c r="G523" s="203"/>
      <c r="H523" s="207" t="s">
        <v>21</v>
      </c>
      <c r="I523" s="208"/>
      <c r="J523" s="203"/>
      <c r="K523" s="203"/>
      <c r="L523" s="209"/>
      <c r="M523" s="210"/>
      <c r="N523" s="211"/>
      <c r="O523" s="211"/>
      <c r="P523" s="211"/>
      <c r="Q523" s="211"/>
      <c r="R523" s="211"/>
      <c r="S523" s="211"/>
      <c r="T523" s="212"/>
      <c r="AT523" s="213" t="s">
        <v>151</v>
      </c>
      <c r="AU523" s="213" t="s">
        <v>80</v>
      </c>
      <c r="AV523" s="11" t="s">
        <v>76</v>
      </c>
      <c r="AW523" s="11" t="s">
        <v>35</v>
      </c>
      <c r="AX523" s="11" t="s">
        <v>71</v>
      </c>
      <c r="AY523" s="213" t="s">
        <v>144</v>
      </c>
    </row>
    <row r="524" spans="2:65" s="12" customFormat="1">
      <c r="B524" s="214"/>
      <c r="C524" s="215"/>
      <c r="D524" s="216" t="s">
        <v>151</v>
      </c>
      <c r="E524" s="217" t="s">
        <v>21</v>
      </c>
      <c r="F524" s="218" t="s">
        <v>894</v>
      </c>
      <c r="G524" s="215"/>
      <c r="H524" s="219">
        <v>2</v>
      </c>
      <c r="I524" s="220"/>
      <c r="J524" s="215"/>
      <c r="K524" s="215"/>
      <c r="L524" s="221"/>
      <c r="M524" s="222"/>
      <c r="N524" s="223"/>
      <c r="O524" s="223"/>
      <c r="P524" s="223"/>
      <c r="Q524" s="223"/>
      <c r="R524" s="223"/>
      <c r="S524" s="223"/>
      <c r="T524" s="224"/>
      <c r="AT524" s="225" t="s">
        <v>151</v>
      </c>
      <c r="AU524" s="225" t="s">
        <v>80</v>
      </c>
      <c r="AV524" s="12" t="s">
        <v>80</v>
      </c>
      <c r="AW524" s="12" t="s">
        <v>35</v>
      </c>
      <c r="AX524" s="12" t="s">
        <v>76</v>
      </c>
      <c r="AY524" s="225" t="s">
        <v>144</v>
      </c>
    </row>
    <row r="525" spans="2:65" s="1" customFormat="1" ht="44.25" customHeight="1">
      <c r="B525" s="41"/>
      <c r="C525" s="190" t="s">
        <v>895</v>
      </c>
      <c r="D525" s="190" t="s">
        <v>145</v>
      </c>
      <c r="E525" s="191" t="s">
        <v>896</v>
      </c>
      <c r="F525" s="192" t="s">
        <v>897</v>
      </c>
      <c r="G525" s="193" t="s">
        <v>148</v>
      </c>
      <c r="H525" s="194">
        <v>59</v>
      </c>
      <c r="I525" s="195"/>
      <c r="J525" s="196">
        <f>ROUND(I525*H525,2)</f>
        <v>0</v>
      </c>
      <c r="K525" s="192" t="s">
        <v>21</v>
      </c>
      <c r="L525" s="61"/>
      <c r="M525" s="197" t="s">
        <v>21</v>
      </c>
      <c r="N525" s="198" t="s">
        <v>42</v>
      </c>
      <c r="O525" s="42"/>
      <c r="P525" s="199">
        <f>O525*H525</f>
        <v>0</v>
      </c>
      <c r="Q525" s="199">
        <v>0</v>
      </c>
      <c r="R525" s="199">
        <f>Q525*H525</f>
        <v>0</v>
      </c>
      <c r="S525" s="199">
        <v>0</v>
      </c>
      <c r="T525" s="200">
        <f>S525*H525</f>
        <v>0</v>
      </c>
      <c r="AR525" s="24" t="s">
        <v>232</v>
      </c>
      <c r="AT525" s="24" t="s">
        <v>145</v>
      </c>
      <c r="AU525" s="24" t="s">
        <v>80</v>
      </c>
      <c r="AY525" s="24" t="s">
        <v>144</v>
      </c>
      <c r="BE525" s="201">
        <f>IF(N525="základní",J525,0)</f>
        <v>0</v>
      </c>
      <c r="BF525" s="201">
        <f>IF(N525="snížená",J525,0)</f>
        <v>0</v>
      </c>
      <c r="BG525" s="201">
        <f>IF(N525="zákl. přenesená",J525,0)</f>
        <v>0</v>
      </c>
      <c r="BH525" s="201">
        <f>IF(N525="sníž. přenesená",J525,0)</f>
        <v>0</v>
      </c>
      <c r="BI525" s="201">
        <f>IF(N525="nulová",J525,0)</f>
        <v>0</v>
      </c>
      <c r="BJ525" s="24" t="s">
        <v>76</v>
      </c>
      <c r="BK525" s="201">
        <f>ROUND(I525*H525,2)</f>
        <v>0</v>
      </c>
      <c r="BL525" s="24" t="s">
        <v>232</v>
      </c>
      <c r="BM525" s="24" t="s">
        <v>898</v>
      </c>
    </row>
    <row r="526" spans="2:65" s="12" customFormat="1">
      <c r="B526" s="214"/>
      <c r="C526" s="215"/>
      <c r="D526" s="216" t="s">
        <v>151</v>
      </c>
      <c r="E526" s="217" t="s">
        <v>21</v>
      </c>
      <c r="F526" s="218" t="s">
        <v>465</v>
      </c>
      <c r="G526" s="215"/>
      <c r="H526" s="219">
        <v>59</v>
      </c>
      <c r="I526" s="220"/>
      <c r="J526" s="215"/>
      <c r="K526" s="215"/>
      <c r="L526" s="221"/>
      <c r="M526" s="222"/>
      <c r="N526" s="223"/>
      <c r="O526" s="223"/>
      <c r="P526" s="223"/>
      <c r="Q526" s="223"/>
      <c r="R526" s="223"/>
      <c r="S526" s="223"/>
      <c r="T526" s="224"/>
      <c r="AT526" s="225" t="s">
        <v>151</v>
      </c>
      <c r="AU526" s="225" t="s">
        <v>80</v>
      </c>
      <c r="AV526" s="12" t="s">
        <v>80</v>
      </c>
      <c r="AW526" s="12" t="s">
        <v>35</v>
      </c>
      <c r="AX526" s="12" t="s">
        <v>76</v>
      </c>
      <c r="AY526" s="225" t="s">
        <v>144</v>
      </c>
    </row>
    <row r="527" spans="2:65" s="1" customFormat="1" ht="22.5" customHeight="1">
      <c r="B527" s="41"/>
      <c r="C527" s="190" t="s">
        <v>899</v>
      </c>
      <c r="D527" s="190" t="s">
        <v>145</v>
      </c>
      <c r="E527" s="191" t="s">
        <v>900</v>
      </c>
      <c r="F527" s="192" t="s">
        <v>901</v>
      </c>
      <c r="G527" s="193" t="s">
        <v>206</v>
      </c>
      <c r="H527" s="194">
        <v>0.4</v>
      </c>
      <c r="I527" s="195"/>
      <c r="J527" s="196">
        <f>ROUND(I527*H527,2)</f>
        <v>0</v>
      </c>
      <c r="K527" s="192" t="s">
        <v>156</v>
      </c>
      <c r="L527" s="61"/>
      <c r="M527" s="197" t="s">
        <v>21</v>
      </c>
      <c r="N527" s="198" t="s">
        <v>42</v>
      </c>
      <c r="O527" s="42"/>
      <c r="P527" s="199">
        <f>O527*H527</f>
        <v>0</v>
      </c>
      <c r="Q527" s="199">
        <v>0</v>
      </c>
      <c r="R527" s="199">
        <f>Q527*H527</f>
        <v>0</v>
      </c>
      <c r="S527" s="199">
        <v>0</v>
      </c>
      <c r="T527" s="200">
        <f>S527*H527</f>
        <v>0</v>
      </c>
      <c r="AR527" s="24" t="s">
        <v>232</v>
      </c>
      <c r="AT527" s="24" t="s">
        <v>145</v>
      </c>
      <c r="AU527" s="24" t="s">
        <v>80</v>
      </c>
      <c r="AY527" s="24" t="s">
        <v>144</v>
      </c>
      <c r="BE527" s="201">
        <f>IF(N527="základní",J527,0)</f>
        <v>0</v>
      </c>
      <c r="BF527" s="201">
        <f>IF(N527="snížená",J527,0)</f>
        <v>0</v>
      </c>
      <c r="BG527" s="201">
        <f>IF(N527="zákl. přenesená",J527,0)</f>
        <v>0</v>
      </c>
      <c r="BH527" s="201">
        <f>IF(N527="sníž. přenesená",J527,0)</f>
        <v>0</v>
      </c>
      <c r="BI527" s="201">
        <f>IF(N527="nulová",J527,0)</f>
        <v>0</v>
      </c>
      <c r="BJ527" s="24" t="s">
        <v>76</v>
      </c>
      <c r="BK527" s="201">
        <f>ROUND(I527*H527,2)</f>
        <v>0</v>
      </c>
      <c r="BL527" s="24" t="s">
        <v>232</v>
      </c>
      <c r="BM527" s="24" t="s">
        <v>902</v>
      </c>
    </row>
    <row r="528" spans="2:65" s="10" customFormat="1" ht="29.85" customHeight="1">
      <c r="B528" s="176"/>
      <c r="C528" s="177"/>
      <c r="D528" s="178" t="s">
        <v>70</v>
      </c>
      <c r="E528" s="229" t="s">
        <v>903</v>
      </c>
      <c r="F528" s="229" t="s">
        <v>904</v>
      </c>
      <c r="G528" s="177"/>
      <c r="H528" s="177"/>
      <c r="I528" s="180"/>
      <c r="J528" s="230">
        <f>BK528</f>
        <v>0</v>
      </c>
      <c r="K528" s="177"/>
      <c r="L528" s="182"/>
      <c r="M528" s="183"/>
      <c r="N528" s="184"/>
      <c r="O528" s="184"/>
      <c r="P528" s="185">
        <f>SUM(P529:P558)</f>
        <v>0</v>
      </c>
      <c r="Q528" s="184"/>
      <c r="R528" s="185">
        <f>SUM(R529:R558)</f>
        <v>2.2116000000000002E-3</v>
      </c>
      <c r="S528" s="184"/>
      <c r="T528" s="186">
        <f>SUM(T529:T558)</f>
        <v>1E-3</v>
      </c>
      <c r="AR528" s="187" t="s">
        <v>80</v>
      </c>
      <c r="AT528" s="188" t="s">
        <v>70</v>
      </c>
      <c r="AU528" s="188" t="s">
        <v>76</v>
      </c>
      <c r="AY528" s="187" t="s">
        <v>144</v>
      </c>
      <c r="BK528" s="189">
        <f>SUM(BK529:BK558)</f>
        <v>0</v>
      </c>
    </row>
    <row r="529" spans="2:65" s="1" customFormat="1" ht="22.5" customHeight="1">
      <c r="B529" s="41"/>
      <c r="C529" s="190" t="s">
        <v>905</v>
      </c>
      <c r="D529" s="190" t="s">
        <v>145</v>
      </c>
      <c r="E529" s="191" t="s">
        <v>906</v>
      </c>
      <c r="F529" s="192" t="s">
        <v>907</v>
      </c>
      <c r="G529" s="193" t="s">
        <v>148</v>
      </c>
      <c r="H529" s="194">
        <v>7.84</v>
      </c>
      <c r="I529" s="195"/>
      <c r="J529" s="196">
        <f>ROUND(I529*H529,2)</f>
        <v>0</v>
      </c>
      <c r="K529" s="192" t="s">
        <v>156</v>
      </c>
      <c r="L529" s="61"/>
      <c r="M529" s="197" t="s">
        <v>21</v>
      </c>
      <c r="N529" s="198" t="s">
        <v>42</v>
      </c>
      <c r="O529" s="42"/>
      <c r="P529" s="199">
        <f>O529*H529</f>
        <v>0</v>
      </c>
      <c r="Q529" s="199">
        <v>2.4000000000000001E-4</v>
      </c>
      <c r="R529" s="199">
        <f>Q529*H529</f>
        <v>1.8816E-3</v>
      </c>
      <c r="S529" s="199">
        <v>0</v>
      </c>
      <c r="T529" s="200">
        <f>S529*H529</f>
        <v>0</v>
      </c>
      <c r="AR529" s="24" t="s">
        <v>232</v>
      </c>
      <c r="AT529" s="24" t="s">
        <v>145</v>
      </c>
      <c r="AU529" s="24" t="s">
        <v>80</v>
      </c>
      <c r="AY529" s="24" t="s">
        <v>144</v>
      </c>
      <c r="BE529" s="201">
        <f>IF(N529="základní",J529,0)</f>
        <v>0</v>
      </c>
      <c r="BF529" s="201">
        <f>IF(N529="snížená",J529,0)</f>
        <v>0</v>
      </c>
      <c r="BG529" s="201">
        <f>IF(N529="zákl. přenesená",J529,0)</f>
        <v>0</v>
      </c>
      <c r="BH529" s="201">
        <f>IF(N529="sníž. přenesená",J529,0)</f>
        <v>0</v>
      </c>
      <c r="BI529" s="201">
        <f>IF(N529="nulová",J529,0)</f>
        <v>0</v>
      </c>
      <c r="BJ529" s="24" t="s">
        <v>76</v>
      </c>
      <c r="BK529" s="201">
        <f>ROUND(I529*H529,2)</f>
        <v>0</v>
      </c>
      <c r="BL529" s="24" t="s">
        <v>232</v>
      </c>
      <c r="BM529" s="24" t="s">
        <v>908</v>
      </c>
    </row>
    <row r="530" spans="2:65" s="11" customFormat="1">
      <c r="B530" s="202"/>
      <c r="C530" s="203"/>
      <c r="D530" s="204" t="s">
        <v>151</v>
      </c>
      <c r="E530" s="205" t="s">
        <v>21</v>
      </c>
      <c r="F530" s="206" t="s">
        <v>473</v>
      </c>
      <c r="G530" s="203"/>
      <c r="H530" s="207" t="s">
        <v>21</v>
      </c>
      <c r="I530" s="208"/>
      <c r="J530" s="203"/>
      <c r="K530" s="203"/>
      <c r="L530" s="209"/>
      <c r="M530" s="210"/>
      <c r="N530" s="211"/>
      <c r="O530" s="211"/>
      <c r="P530" s="211"/>
      <c r="Q530" s="211"/>
      <c r="R530" s="211"/>
      <c r="S530" s="211"/>
      <c r="T530" s="212"/>
      <c r="AT530" s="213" t="s">
        <v>151</v>
      </c>
      <c r="AU530" s="213" t="s">
        <v>80</v>
      </c>
      <c r="AV530" s="11" t="s">
        <v>76</v>
      </c>
      <c r="AW530" s="11" t="s">
        <v>35</v>
      </c>
      <c r="AX530" s="11" t="s">
        <v>71</v>
      </c>
      <c r="AY530" s="213" t="s">
        <v>144</v>
      </c>
    </row>
    <row r="531" spans="2:65" s="12" customFormat="1">
      <c r="B531" s="214"/>
      <c r="C531" s="215"/>
      <c r="D531" s="204" t="s">
        <v>151</v>
      </c>
      <c r="E531" s="226" t="s">
        <v>21</v>
      </c>
      <c r="F531" s="227" t="s">
        <v>909</v>
      </c>
      <c r="G531" s="215"/>
      <c r="H531" s="228">
        <v>1.68</v>
      </c>
      <c r="I531" s="220"/>
      <c r="J531" s="215"/>
      <c r="K531" s="215"/>
      <c r="L531" s="221"/>
      <c r="M531" s="222"/>
      <c r="N531" s="223"/>
      <c r="O531" s="223"/>
      <c r="P531" s="223"/>
      <c r="Q531" s="223"/>
      <c r="R531" s="223"/>
      <c r="S531" s="223"/>
      <c r="T531" s="224"/>
      <c r="AT531" s="225" t="s">
        <v>151</v>
      </c>
      <c r="AU531" s="225" t="s">
        <v>80</v>
      </c>
      <c r="AV531" s="12" t="s">
        <v>80</v>
      </c>
      <c r="AW531" s="12" t="s">
        <v>35</v>
      </c>
      <c r="AX531" s="12" t="s">
        <v>71</v>
      </c>
      <c r="AY531" s="225" t="s">
        <v>144</v>
      </c>
    </row>
    <row r="532" spans="2:65" s="12" customFormat="1">
      <c r="B532" s="214"/>
      <c r="C532" s="215"/>
      <c r="D532" s="204" t="s">
        <v>151</v>
      </c>
      <c r="E532" s="226" t="s">
        <v>21</v>
      </c>
      <c r="F532" s="227" t="s">
        <v>910</v>
      </c>
      <c r="G532" s="215"/>
      <c r="H532" s="228">
        <v>6.16</v>
      </c>
      <c r="I532" s="220"/>
      <c r="J532" s="215"/>
      <c r="K532" s="215"/>
      <c r="L532" s="221"/>
      <c r="M532" s="222"/>
      <c r="N532" s="223"/>
      <c r="O532" s="223"/>
      <c r="P532" s="223"/>
      <c r="Q532" s="223"/>
      <c r="R532" s="223"/>
      <c r="S532" s="223"/>
      <c r="T532" s="224"/>
      <c r="AT532" s="225" t="s">
        <v>151</v>
      </c>
      <c r="AU532" s="225" t="s">
        <v>80</v>
      </c>
      <c r="AV532" s="12" t="s">
        <v>80</v>
      </c>
      <c r="AW532" s="12" t="s">
        <v>35</v>
      </c>
      <c r="AX532" s="12" t="s">
        <v>71</v>
      </c>
      <c r="AY532" s="225" t="s">
        <v>144</v>
      </c>
    </row>
    <row r="533" spans="2:65" s="13" customFormat="1">
      <c r="B533" s="231"/>
      <c r="C533" s="232"/>
      <c r="D533" s="216" t="s">
        <v>151</v>
      </c>
      <c r="E533" s="233" t="s">
        <v>21</v>
      </c>
      <c r="F533" s="234" t="s">
        <v>176</v>
      </c>
      <c r="G533" s="232"/>
      <c r="H533" s="235">
        <v>7.84</v>
      </c>
      <c r="I533" s="236"/>
      <c r="J533" s="232"/>
      <c r="K533" s="232"/>
      <c r="L533" s="237"/>
      <c r="M533" s="238"/>
      <c r="N533" s="239"/>
      <c r="O533" s="239"/>
      <c r="P533" s="239"/>
      <c r="Q533" s="239"/>
      <c r="R533" s="239"/>
      <c r="S533" s="239"/>
      <c r="T533" s="240"/>
      <c r="AT533" s="241" t="s">
        <v>151</v>
      </c>
      <c r="AU533" s="241" t="s">
        <v>80</v>
      </c>
      <c r="AV533" s="13" t="s">
        <v>86</v>
      </c>
      <c r="AW533" s="13" t="s">
        <v>35</v>
      </c>
      <c r="AX533" s="13" t="s">
        <v>76</v>
      </c>
      <c r="AY533" s="241" t="s">
        <v>144</v>
      </c>
    </row>
    <row r="534" spans="2:65" s="1" customFormat="1" ht="44.25" customHeight="1">
      <c r="B534" s="41"/>
      <c r="C534" s="245" t="s">
        <v>911</v>
      </c>
      <c r="D534" s="245" t="s">
        <v>268</v>
      </c>
      <c r="E534" s="246" t="s">
        <v>912</v>
      </c>
      <c r="F534" s="247" t="s">
        <v>913</v>
      </c>
      <c r="G534" s="248" t="s">
        <v>271</v>
      </c>
      <c r="H534" s="249">
        <v>1</v>
      </c>
      <c r="I534" s="250"/>
      <c r="J534" s="251">
        <f>ROUND(I534*H534,2)</f>
        <v>0</v>
      </c>
      <c r="K534" s="247" t="s">
        <v>21</v>
      </c>
      <c r="L534" s="252"/>
      <c r="M534" s="253" t="s">
        <v>21</v>
      </c>
      <c r="N534" s="254" t="s">
        <v>42</v>
      </c>
      <c r="O534" s="42"/>
      <c r="P534" s="199">
        <f>O534*H534</f>
        <v>0</v>
      </c>
      <c r="Q534" s="199">
        <v>0</v>
      </c>
      <c r="R534" s="199">
        <f>Q534*H534</f>
        <v>0</v>
      </c>
      <c r="S534" s="199">
        <v>0</v>
      </c>
      <c r="T534" s="200">
        <f>S534*H534</f>
        <v>0</v>
      </c>
      <c r="AR534" s="24" t="s">
        <v>314</v>
      </c>
      <c r="AT534" s="24" t="s">
        <v>268</v>
      </c>
      <c r="AU534" s="24" t="s">
        <v>80</v>
      </c>
      <c r="AY534" s="24" t="s">
        <v>144</v>
      </c>
      <c r="BE534" s="201">
        <f>IF(N534="základní",J534,0)</f>
        <v>0</v>
      </c>
      <c r="BF534" s="201">
        <f>IF(N534="snížená",J534,0)</f>
        <v>0</v>
      </c>
      <c r="BG534" s="201">
        <f>IF(N534="zákl. přenesená",J534,0)</f>
        <v>0</v>
      </c>
      <c r="BH534" s="201">
        <f>IF(N534="sníž. přenesená",J534,0)</f>
        <v>0</v>
      </c>
      <c r="BI534" s="201">
        <f>IF(N534="nulová",J534,0)</f>
        <v>0</v>
      </c>
      <c r="BJ534" s="24" t="s">
        <v>76</v>
      </c>
      <c r="BK534" s="201">
        <f>ROUND(I534*H534,2)</f>
        <v>0</v>
      </c>
      <c r="BL534" s="24" t="s">
        <v>232</v>
      </c>
      <c r="BM534" s="24" t="s">
        <v>914</v>
      </c>
    </row>
    <row r="535" spans="2:65" s="11" customFormat="1">
      <c r="B535" s="202"/>
      <c r="C535" s="203"/>
      <c r="D535" s="204" t="s">
        <v>151</v>
      </c>
      <c r="E535" s="205" t="s">
        <v>21</v>
      </c>
      <c r="F535" s="206" t="s">
        <v>473</v>
      </c>
      <c r="G535" s="203"/>
      <c r="H535" s="207" t="s">
        <v>21</v>
      </c>
      <c r="I535" s="208"/>
      <c r="J535" s="203"/>
      <c r="K535" s="203"/>
      <c r="L535" s="209"/>
      <c r="M535" s="210"/>
      <c r="N535" s="211"/>
      <c r="O535" s="211"/>
      <c r="P535" s="211"/>
      <c r="Q535" s="211"/>
      <c r="R535" s="211"/>
      <c r="S535" s="211"/>
      <c r="T535" s="212"/>
      <c r="AT535" s="213" t="s">
        <v>151</v>
      </c>
      <c r="AU535" s="213" t="s">
        <v>80</v>
      </c>
      <c r="AV535" s="11" t="s">
        <v>76</v>
      </c>
      <c r="AW535" s="11" t="s">
        <v>35</v>
      </c>
      <c r="AX535" s="11" t="s">
        <v>71</v>
      </c>
      <c r="AY535" s="213" t="s">
        <v>144</v>
      </c>
    </row>
    <row r="536" spans="2:65" s="12" customFormat="1">
      <c r="B536" s="214"/>
      <c r="C536" s="215"/>
      <c r="D536" s="216" t="s">
        <v>151</v>
      </c>
      <c r="E536" s="217" t="s">
        <v>21</v>
      </c>
      <c r="F536" s="218" t="s">
        <v>915</v>
      </c>
      <c r="G536" s="215"/>
      <c r="H536" s="219">
        <v>1</v>
      </c>
      <c r="I536" s="220"/>
      <c r="J536" s="215"/>
      <c r="K536" s="215"/>
      <c r="L536" s="221"/>
      <c r="M536" s="222"/>
      <c r="N536" s="223"/>
      <c r="O536" s="223"/>
      <c r="P536" s="223"/>
      <c r="Q536" s="223"/>
      <c r="R536" s="223"/>
      <c r="S536" s="223"/>
      <c r="T536" s="224"/>
      <c r="AT536" s="225" t="s">
        <v>151</v>
      </c>
      <c r="AU536" s="225" t="s">
        <v>80</v>
      </c>
      <c r="AV536" s="12" t="s">
        <v>80</v>
      </c>
      <c r="AW536" s="12" t="s">
        <v>35</v>
      </c>
      <c r="AX536" s="12" t="s">
        <v>76</v>
      </c>
      <c r="AY536" s="225" t="s">
        <v>144</v>
      </c>
    </row>
    <row r="537" spans="2:65" s="1" customFormat="1" ht="44.25" customHeight="1">
      <c r="B537" s="41"/>
      <c r="C537" s="245" t="s">
        <v>916</v>
      </c>
      <c r="D537" s="245" t="s">
        <v>268</v>
      </c>
      <c r="E537" s="246" t="s">
        <v>917</v>
      </c>
      <c r="F537" s="247" t="s">
        <v>918</v>
      </c>
      <c r="G537" s="248" t="s">
        <v>271</v>
      </c>
      <c r="H537" s="249">
        <v>2</v>
      </c>
      <c r="I537" s="250"/>
      <c r="J537" s="251">
        <f>ROUND(I537*H537,2)</f>
        <v>0</v>
      </c>
      <c r="K537" s="247" t="s">
        <v>21</v>
      </c>
      <c r="L537" s="252"/>
      <c r="M537" s="253" t="s">
        <v>21</v>
      </c>
      <c r="N537" s="254" t="s">
        <v>42</v>
      </c>
      <c r="O537" s="42"/>
      <c r="P537" s="199">
        <f>O537*H537</f>
        <v>0</v>
      </c>
      <c r="Q537" s="199">
        <v>0</v>
      </c>
      <c r="R537" s="199">
        <f>Q537*H537</f>
        <v>0</v>
      </c>
      <c r="S537" s="199">
        <v>0</v>
      </c>
      <c r="T537" s="200">
        <f>S537*H537</f>
        <v>0</v>
      </c>
      <c r="AR537" s="24" t="s">
        <v>314</v>
      </c>
      <c r="AT537" s="24" t="s">
        <v>268</v>
      </c>
      <c r="AU537" s="24" t="s">
        <v>80</v>
      </c>
      <c r="AY537" s="24" t="s">
        <v>144</v>
      </c>
      <c r="BE537" s="201">
        <f>IF(N537="základní",J537,0)</f>
        <v>0</v>
      </c>
      <c r="BF537" s="201">
        <f>IF(N537="snížená",J537,0)</f>
        <v>0</v>
      </c>
      <c r="BG537" s="201">
        <f>IF(N537="zákl. přenesená",J537,0)</f>
        <v>0</v>
      </c>
      <c r="BH537" s="201">
        <f>IF(N537="sníž. přenesená",J537,0)</f>
        <v>0</v>
      </c>
      <c r="BI537" s="201">
        <f>IF(N537="nulová",J537,0)</f>
        <v>0</v>
      </c>
      <c r="BJ537" s="24" t="s">
        <v>76</v>
      </c>
      <c r="BK537" s="201">
        <f>ROUND(I537*H537,2)</f>
        <v>0</v>
      </c>
      <c r="BL537" s="24" t="s">
        <v>232</v>
      </c>
      <c r="BM537" s="24" t="s">
        <v>919</v>
      </c>
    </row>
    <row r="538" spans="2:65" s="11" customFormat="1">
      <c r="B538" s="202"/>
      <c r="C538" s="203"/>
      <c r="D538" s="204" t="s">
        <v>151</v>
      </c>
      <c r="E538" s="205" t="s">
        <v>21</v>
      </c>
      <c r="F538" s="206" t="s">
        <v>473</v>
      </c>
      <c r="G538" s="203"/>
      <c r="H538" s="207" t="s">
        <v>21</v>
      </c>
      <c r="I538" s="208"/>
      <c r="J538" s="203"/>
      <c r="K538" s="203"/>
      <c r="L538" s="209"/>
      <c r="M538" s="210"/>
      <c r="N538" s="211"/>
      <c r="O538" s="211"/>
      <c r="P538" s="211"/>
      <c r="Q538" s="211"/>
      <c r="R538" s="211"/>
      <c r="S538" s="211"/>
      <c r="T538" s="212"/>
      <c r="AT538" s="213" t="s">
        <v>151</v>
      </c>
      <c r="AU538" s="213" t="s">
        <v>80</v>
      </c>
      <c r="AV538" s="11" t="s">
        <v>76</v>
      </c>
      <c r="AW538" s="11" t="s">
        <v>35</v>
      </c>
      <c r="AX538" s="11" t="s">
        <v>71</v>
      </c>
      <c r="AY538" s="213" t="s">
        <v>144</v>
      </c>
    </row>
    <row r="539" spans="2:65" s="12" customFormat="1">
      <c r="B539" s="214"/>
      <c r="C539" s="215"/>
      <c r="D539" s="216" t="s">
        <v>151</v>
      </c>
      <c r="E539" s="217" t="s">
        <v>21</v>
      </c>
      <c r="F539" s="218" t="s">
        <v>920</v>
      </c>
      <c r="G539" s="215"/>
      <c r="H539" s="219">
        <v>2</v>
      </c>
      <c r="I539" s="220"/>
      <c r="J539" s="215"/>
      <c r="K539" s="215"/>
      <c r="L539" s="221"/>
      <c r="M539" s="222"/>
      <c r="N539" s="223"/>
      <c r="O539" s="223"/>
      <c r="P539" s="223"/>
      <c r="Q539" s="223"/>
      <c r="R539" s="223"/>
      <c r="S539" s="223"/>
      <c r="T539" s="224"/>
      <c r="AT539" s="225" t="s">
        <v>151</v>
      </c>
      <c r="AU539" s="225" t="s">
        <v>80</v>
      </c>
      <c r="AV539" s="12" t="s">
        <v>80</v>
      </c>
      <c r="AW539" s="12" t="s">
        <v>35</v>
      </c>
      <c r="AX539" s="12" t="s">
        <v>76</v>
      </c>
      <c r="AY539" s="225" t="s">
        <v>144</v>
      </c>
    </row>
    <row r="540" spans="2:65" s="1" customFormat="1" ht="22.5" customHeight="1">
      <c r="B540" s="41"/>
      <c r="C540" s="190" t="s">
        <v>921</v>
      </c>
      <c r="D540" s="190" t="s">
        <v>145</v>
      </c>
      <c r="E540" s="191" t="s">
        <v>922</v>
      </c>
      <c r="F540" s="192" t="s">
        <v>923</v>
      </c>
      <c r="G540" s="193" t="s">
        <v>271</v>
      </c>
      <c r="H540" s="194">
        <v>1</v>
      </c>
      <c r="I540" s="195"/>
      <c r="J540" s="196">
        <f>ROUND(I540*H540,2)</f>
        <v>0</v>
      </c>
      <c r="K540" s="192" t="s">
        <v>156</v>
      </c>
      <c r="L540" s="61"/>
      <c r="M540" s="197" t="s">
        <v>21</v>
      </c>
      <c r="N540" s="198" t="s">
        <v>42</v>
      </c>
      <c r="O540" s="42"/>
      <c r="P540" s="199">
        <f>O540*H540</f>
        <v>0</v>
      </c>
      <c r="Q540" s="199">
        <v>3.3E-4</v>
      </c>
      <c r="R540" s="199">
        <f>Q540*H540</f>
        <v>3.3E-4</v>
      </c>
      <c r="S540" s="199">
        <v>0</v>
      </c>
      <c r="T540" s="200">
        <f>S540*H540</f>
        <v>0</v>
      </c>
      <c r="AR540" s="24" t="s">
        <v>232</v>
      </c>
      <c r="AT540" s="24" t="s">
        <v>145</v>
      </c>
      <c r="AU540" s="24" t="s">
        <v>80</v>
      </c>
      <c r="AY540" s="24" t="s">
        <v>144</v>
      </c>
      <c r="BE540" s="201">
        <f>IF(N540="základní",J540,0)</f>
        <v>0</v>
      </c>
      <c r="BF540" s="201">
        <f>IF(N540="snížená",J540,0)</f>
        <v>0</v>
      </c>
      <c r="BG540" s="201">
        <f>IF(N540="zákl. přenesená",J540,0)</f>
        <v>0</v>
      </c>
      <c r="BH540" s="201">
        <f>IF(N540="sníž. přenesená",J540,0)</f>
        <v>0</v>
      </c>
      <c r="BI540" s="201">
        <f>IF(N540="nulová",J540,0)</f>
        <v>0</v>
      </c>
      <c r="BJ540" s="24" t="s">
        <v>76</v>
      </c>
      <c r="BK540" s="201">
        <f>ROUND(I540*H540,2)</f>
        <v>0</v>
      </c>
      <c r="BL540" s="24" t="s">
        <v>232</v>
      </c>
      <c r="BM540" s="24" t="s">
        <v>924</v>
      </c>
    </row>
    <row r="541" spans="2:65" s="11" customFormat="1">
      <c r="B541" s="202"/>
      <c r="C541" s="203"/>
      <c r="D541" s="204" t="s">
        <v>151</v>
      </c>
      <c r="E541" s="205" t="s">
        <v>21</v>
      </c>
      <c r="F541" s="206" t="s">
        <v>215</v>
      </c>
      <c r="G541" s="203"/>
      <c r="H541" s="207" t="s">
        <v>21</v>
      </c>
      <c r="I541" s="208"/>
      <c r="J541" s="203"/>
      <c r="K541" s="203"/>
      <c r="L541" s="209"/>
      <c r="M541" s="210"/>
      <c r="N541" s="211"/>
      <c r="O541" s="211"/>
      <c r="P541" s="211"/>
      <c r="Q541" s="211"/>
      <c r="R541" s="211"/>
      <c r="S541" s="211"/>
      <c r="T541" s="212"/>
      <c r="AT541" s="213" t="s">
        <v>151</v>
      </c>
      <c r="AU541" s="213" t="s">
        <v>80</v>
      </c>
      <c r="AV541" s="11" t="s">
        <v>76</v>
      </c>
      <c r="AW541" s="11" t="s">
        <v>35</v>
      </c>
      <c r="AX541" s="11" t="s">
        <v>71</v>
      </c>
      <c r="AY541" s="213" t="s">
        <v>144</v>
      </c>
    </row>
    <row r="542" spans="2:65" s="12" customFormat="1">
      <c r="B542" s="214"/>
      <c r="C542" s="215"/>
      <c r="D542" s="216" t="s">
        <v>151</v>
      </c>
      <c r="E542" s="217" t="s">
        <v>21</v>
      </c>
      <c r="F542" s="218" t="s">
        <v>76</v>
      </c>
      <c r="G542" s="215"/>
      <c r="H542" s="219">
        <v>1</v>
      </c>
      <c r="I542" s="220"/>
      <c r="J542" s="215"/>
      <c r="K542" s="215"/>
      <c r="L542" s="221"/>
      <c r="M542" s="222"/>
      <c r="N542" s="223"/>
      <c r="O542" s="223"/>
      <c r="P542" s="223"/>
      <c r="Q542" s="223"/>
      <c r="R542" s="223"/>
      <c r="S542" s="223"/>
      <c r="T542" s="224"/>
      <c r="AT542" s="225" t="s">
        <v>151</v>
      </c>
      <c r="AU542" s="225" t="s">
        <v>80</v>
      </c>
      <c r="AV542" s="12" t="s">
        <v>80</v>
      </c>
      <c r="AW542" s="12" t="s">
        <v>35</v>
      </c>
      <c r="AX542" s="12" t="s">
        <v>76</v>
      </c>
      <c r="AY542" s="225" t="s">
        <v>144</v>
      </c>
    </row>
    <row r="543" spans="2:65" s="1" customFormat="1" ht="31.5" customHeight="1">
      <c r="B543" s="41"/>
      <c r="C543" s="190" t="s">
        <v>925</v>
      </c>
      <c r="D543" s="190" t="s">
        <v>145</v>
      </c>
      <c r="E543" s="191" t="s">
        <v>926</v>
      </c>
      <c r="F543" s="192" t="s">
        <v>927</v>
      </c>
      <c r="G543" s="193" t="s">
        <v>271</v>
      </c>
      <c r="H543" s="194">
        <v>1</v>
      </c>
      <c r="I543" s="195"/>
      <c r="J543" s="196">
        <f>ROUND(I543*H543,2)</f>
        <v>0</v>
      </c>
      <c r="K543" s="192" t="s">
        <v>21</v>
      </c>
      <c r="L543" s="61"/>
      <c r="M543" s="197" t="s">
        <v>21</v>
      </c>
      <c r="N543" s="198" t="s">
        <v>42</v>
      </c>
      <c r="O543" s="42"/>
      <c r="P543" s="199">
        <f>O543*H543</f>
        <v>0</v>
      </c>
      <c r="Q543" s="199">
        <v>0</v>
      </c>
      <c r="R543" s="199">
        <f>Q543*H543</f>
        <v>0</v>
      </c>
      <c r="S543" s="199">
        <v>0</v>
      </c>
      <c r="T543" s="200">
        <f>S543*H543</f>
        <v>0</v>
      </c>
      <c r="AR543" s="24" t="s">
        <v>232</v>
      </c>
      <c r="AT543" s="24" t="s">
        <v>145</v>
      </c>
      <c r="AU543" s="24" t="s">
        <v>80</v>
      </c>
      <c r="AY543" s="24" t="s">
        <v>144</v>
      </c>
      <c r="BE543" s="201">
        <f>IF(N543="základní",J543,0)</f>
        <v>0</v>
      </c>
      <c r="BF543" s="201">
        <f>IF(N543="snížená",J543,0)</f>
        <v>0</v>
      </c>
      <c r="BG543" s="201">
        <f>IF(N543="zákl. přenesená",J543,0)</f>
        <v>0</v>
      </c>
      <c r="BH543" s="201">
        <f>IF(N543="sníž. přenesená",J543,0)</f>
        <v>0</v>
      </c>
      <c r="BI543" s="201">
        <f>IF(N543="nulová",J543,0)</f>
        <v>0</v>
      </c>
      <c r="BJ543" s="24" t="s">
        <v>76</v>
      </c>
      <c r="BK543" s="201">
        <f>ROUND(I543*H543,2)</f>
        <v>0</v>
      </c>
      <c r="BL543" s="24" t="s">
        <v>232</v>
      </c>
      <c r="BM543" s="24" t="s">
        <v>928</v>
      </c>
    </row>
    <row r="544" spans="2:65" s="11" customFormat="1">
      <c r="B544" s="202"/>
      <c r="C544" s="203"/>
      <c r="D544" s="204" t="s">
        <v>151</v>
      </c>
      <c r="E544" s="205" t="s">
        <v>21</v>
      </c>
      <c r="F544" s="206" t="s">
        <v>312</v>
      </c>
      <c r="G544" s="203"/>
      <c r="H544" s="207" t="s">
        <v>21</v>
      </c>
      <c r="I544" s="208"/>
      <c r="J544" s="203"/>
      <c r="K544" s="203"/>
      <c r="L544" s="209"/>
      <c r="M544" s="210"/>
      <c r="N544" s="211"/>
      <c r="O544" s="211"/>
      <c r="P544" s="211"/>
      <c r="Q544" s="211"/>
      <c r="R544" s="211"/>
      <c r="S544" s="211"/>
      <c r="T544" s="212"/>
      <c r="AT544" s="213" t="s">
        <v>151</v>
      </c>
      <c r="AU544" s="213" t="s">
        <v>80</v>
      </c>
      <c r="AV544" s="11" t="s">
        <v>76</v>
      </c>
      <c r="AW544" s="11" t="s">
        <v>35</v>
      </c>
      <c r="AX544" s="11" t="s">
        <v>71</v>
      </c>
      <c r="AY544" s="213" t="s">
        <v>144</v>
      </c>
    </row>
    <row r="545" spans="2:65" s="12" customFormat="1">
      <c r="B545" s="214"/>
      <c r="C545" s="215"/>
      <c r="D545" s="216" t="s">
        <v>151</v>
      </c>
      <c r="E545" s="217" t="s">
        <v>21</v>
      </c>
      <c r="F545" s="218" t="s">
        <v>929</v>
      </c>
      <c r="G545" s="215"/>
      <c r="H545" s="219">
        <v>1</v>
      </c>
      <c r="I545" s="220"/>
      <c r="J545" s="215"/>
      <c r="K545" s="215"/>
      <c r="L545" s="221"/>
      <c r="M545" s="222"/>
      <c r="N545" s="223"/>
      <c r="O545" s="223"/>
      <c r="P545" s="223"/>
      <c r="Q545" s="223"/>
      <c r="R545" s="223"/>
      <c r="S545" s="223"/>
      <c r="T545" s="224"/>
      <c r="AT545" s="225" t="s">
        <v>151</v>
      </c>
      <c r="AU545" s="225" t="s">
        <v>80</v>
      </c>
      <c r="AV545" s="12" t="s">
        <v>80</v>
      </c>
      <c r="AW545" s="12" t="s">
        <v>35</v>
      </c>
      <c r="AX545" s="12" t="s">
        <v>76</v>
      </c>
      <c r="AY545" s="225" t="s">
        <v>144</v>
      </c>
    </row>
    <row r="546" spans="2:65" s="1" customFormat="1" ht="31.5" customHeight="1">
      <c r="B546" s="41"/>
      <c r="C546" s="190" t="s">
        <v>930</v>
      </c>
      <c r="D546" s="190" t="s">
        <v>145</v>
      </c>
      <c r="E546" s="191" t="s">
        <v>931</v>
      </c>
      <c r="F546" s="192" t="s">
        <v>932</v>
      </c>
      <c r="G546" s="193" t="s">
        <v>271</v>
      </c>
      <c r="H546" s="194">
        <v>2</v>
      </c>
      <c r="I546" s="195"/>
      <c r="J546" s="196">
        <f>ROUND(I546*H546,2)</f>
        <v>0</v>
      </c>
      <c r="K546" s="192" t="s">
        <v>21</v>
      </c>
      <c r="L546" s="61"/>
      <c r="M546" s="197" t="s">
        <v>21</v>
      </c>
      <c r="N546" s="198" t="s">
        <v>42</v>
      </c>
      <c r="O546" s="42"/>
      <c r="P546" s="199">
        <f>O546*H546</f>
        <v>0</v>
      </c>
      <c r="Q546" s="199">
        <v>0</v>
      </c>
      <c r="R546" s="199">
        <f>Q546*H546</f>
        <v>0</v>
      </c>
      <c r="S546" s="199">
        <v>0</v>
      </c>
      <c r="T546" s="200">
        <f>S546*H546</f>
        <v>0</v>
      </c>
      <c r="AR546" s="24" t="s">
        <v>232</v>
      </c>
      <c r="AT546" s="24" t="s">
        <v>145</v>
      </c>
      <c r="AU546" s="24" t="s">
        <v>80</v>
      </c>
      <c r="AY546" s="24" t="s">
        <v>144</v>
      </c>
      <c r="BE546" s="201">
        <f>IF(N546="základní",J546,0)</f>
        <v>0</v>
      </c>
      <c r="BF546" s="201">
        <f>IF(N546="snížená",J546,0)</f>
        <v>0</v>
      </c>
      <c r="BG546" s="201">
        <f>IF(N546="zákl. přenesená",J546,0)</f>
        <v>0</v>
      </c>
      <c r="BH546" s="201">
        <f>IF(N546="sníž. přenesená",J546,0)</f>
        <v>0</v>
      </c>
      <c r="BI546" s="201">
        <f>IF(N546="nulová",J546,0)</f>
        <v>0</v>
      </c>
      <c r="BJ546" s="24" t="s">
        <v>76</v>
      </c>
      <c r="BK546" s="201">
        <f>ROUND(I546*H546,2)</f>
        <v>0</v>
      </c>
      <c r="BL546" s="24" t="s">
        <v>232</v>
      </c>
      <c r="BM546" s="24" t="s">
        <v>933</v>
      </c>
    </row>
    <row r="547" spans="2:65" s="11" customFormat="1">
      <c r="B547" s="202"/>
      <c r="C547" s="203"/>
      <c r="D547" s="204" t="s">
        <v>151</v>
      </c>
      <c r="E547" s="205" t="s">
        <v>21</v>
      </c>
      <c r="F547" s="206" t="s">
        <v>312</v>
      </c>
      <c r="G547" s="203"/>
      <c r="H547" s="207" t="s">
        <v>21</v>
      </c>
      <c r="I547" s="208"/>
      <c r="J547" s="203"/>
      <c r="K547" s="203"/>
      <c r="L547" s="209"/>
      <c r="M547" s="210"/>
      <c r="N547" s="211"/>
      <c r="O547" s="211"/>
      <c r="P547" s="211"/>
      <c r="Q547" s="211"/>
      <c r="R547" s="211"/>
      <c r="S547" s="211"/>
      <c r="T547" s="212"/>
      <c r="AT547" s="213" t="s">
        <v>151</v>
      </c>
      <c r="AU547" s="213" t="s">
        <v>80</v>
      </c>
      <c r="AV547" s="11" t="s">
        <v>76</v>
      </c>
      <c r="AW547" s="11" t="s">
        <v>35</v>
      </c>
      <c r="AX547" s="11" t="s">
        <v>71</v>
      </c>
      <c r="AY547" s="213" t="s">
        <v>144</v>
      </c>
    </row>
    <row r="548" spans="2:65" s="12" customFormat="1">
      <c r="B548" s="214"/>
      <c r="C548" s="215"/>
      <c r="D548" s="216" t="s">
        <v>151</v>
      </c>
      <c r="E548" s="217" t="s">
        <v>21</v>
      </c>
      <c r="F548" s="218" t="s">
        <v>934</v>
      </c>
      <c r="G548" s="215"/>
      <c r="H548" s="219">
        <v>2</v>
      </c>
      <c r="I548" s="220"/>
      <c r="J548" s="215"/>
      <c r="K548" s="215"/>
      <c r="L548" s="221"/>
      <c r="M548" s="222"/>
      <c r="N548" s="223"/>
      <c r="O548" s="223"/>
      <c r="P548" s="223"/>
      <c r="Q548" s="223"/>
      <c r="R548" s="223"/>
      <c r="S548" s="223"/>
      <c r="T548" s="224"/>
      <c r="AT548" s="225" t="s">
        <v>151</v>
      </c>
      <c r="AU548" s="225" t="s">
        <v>80</v>
      </c>
      <c r="AV548" s="12" t="s">
        <v>80</v>
      </c>
      <c r="AW548" s="12" t="s">
        <v>35</v>
      </c>
      <c r="AX548" s="12" t="s">
        <v>76</v>
      </c>
      <c r="AY548" s="225" t="s">
        <v>144</v>
      </c>
    </row>
    <row r="549" spans="2:65" s="1" customFormat="1" ht="31.5" customHeight="1">
      <c r="B549" s="41"/>
      <c r="C549" s="190" t="s">
        <v>935</v>
      </c>
      <c r="D549" s="190" t="s">
        <v>145</v>
      </c>
      <c r="E549" s="191" t="s">
        <v>936</v>
      </c>
      <c r="F549" s="192" t="s">
        <v>937</v>
      </c>
      <c r="G549" s="193" t="s">
        <v>261</v>
      </c>
      <c r="H549" s="194">
        <v>6.3</v>
      </c>
      <c r="I549" s="195"/>
      <c r="J549" s="196">
        <f>ROUND(I549*H549,2)</f>
        <v>0</v>
      </c>
      <c r="K549" s="192" t="s">
        <v>21</v>
      </c>
      <c r="L549" s="61"/>
      <c r="M549" s="197" t="s">
        <v>21</v>
      </c>
      <c r="N549" s="198" t="s">
        <v>42</v>
      </c>
      <c r="O549" s="42"/>
      <c r="P549" s="199">
        <f>O549*H549</f>
        <v>0</v>
      </c>
      <c r="Q549" s="199">
        <v>0</v>
      </c>
      <c r="R549" s="199">
        <f>Q549*H549</f>
        <v>0</v>
      </c>
      <c r="S549" s="199">
        <v>0</v>
      </c>
      <c r="T549" s="200">
        <f>S549*H549</f>
        <v>0</v>
      </c>
      <c r="AR549" s="24" t="s">
        <v>232</v>
      </c>
      <c r="AT549" s="24" t="s">
        <v>145</v>
      </c>
      <c r="AU549" s="24" t="s">
        <v>80</v>
      </c>
      <c r="AY549" s="24" t="s">
        <v>144</v>
      </c>
      <c r="BE549" s="201">
        <f>IF(N549="základní",J549,0)</f>
        <v>0</v>
      </c>
      <c r="BF549" s="201">
        <f>IF(N549="snížená",J549,0)</f>
        <v>0</v>
      </c>
      <c r="BG549" s="201">
        <f>IF(N549="zákl. přenesená",J549,0)</f>
        <v>0</v>
      </c>
      <c r="BH549" s="201">
        <f>IF(N549="sníž. přenesená",J549,0)</f>
        <v>0</v>
      </c>
      <c r="BI549" s="201">
        <f>IF(N549="nulová",J549,0)</f>
        <v>0</v>
      </c>
      <c r="BJ549" s="24" t="s">
        <v>76</v>
      </c>
      <c r="BK549" s="201">
        <f>ROUND(I549*H549,2)</f>
        <v>0</v>
      </c>
      <c r="BL549" s="24" t="s">
        <v>232</v>
      </c>
      <c r="BM549" s="24" t="s">
        <v>938</v>
      </c>
    </row>
    <row r="550" spans="2:65" s="11" customFormat="1">
      <c r="B550" s="202"/>
      <c r="C550" s="203"/>
      <c r="D550" s="204" t="s">
        <v>151</v>
      </c>
      <c r="E550" s="205" t="s">
        <v>21</v>
      </c>
      <c r="F550" s="206" t="s">
        <v>473</v>
      </c>
      <c r="G550" s="203"/>
      <c r="H550" s="207" t="s">
        <v>21</v>
      </c>
      <c r="I550" s="208"/>
      <c r="J550" s="203"/>
      <c r="K550" s="203"/>
      <c r="L550" s="209"/>
      <c r="M550" s="210"/>
      <c r="N550" s="211"/>
      <c r="O550" s="211"/>
      <c r="P550" s="211"/>
      <c r="Q550" s="211"/>
      <c r="R550" s="211"/>
      <c r="S550" s="211"/>
      <c r="T550" s="212"/>
      <c r="AT550" s="213" t="s">
        <v>151</v>
      </c>
      <c r="AU550" s="213" t="s">
        <v>80</v>
      </c>
      <c r="AV550" s="11" t="s">
        <v>76</v>
      </c>
      <c r="AW550" s="11" t="s">
        <v>35</v>
      </c>
      <c r="AX550" s="11" t="s">
        <v>71</v>
      </c>
      <c r="AY550" s="213" t="s">
        <v>144</v>
      </c>
    </row>
    <row r="551" spans="2:65" s="12" customFormat="1">
      <c r="B551" s="214"/>
      <c r="C551" s="215"/>
      <c r="D551" s="216" t="s">
        <v>151</v>
      </c>
      <c r="E551" s="217" t="s">
        <v>21</v>
      </c>
      <c r="F551" s="218" t="s">
        <v>939</v>
      </c>
      <c r="G551" s="215"/>
      <c r="H551" s="219">
        <v>6.3</v>
      </c>
      <c r="I551" s="220"/>
      <c r="J551" s="215"/>
      <c r="K551" s="215"/>
      <c r="L551" s="221"/>
      <c r="M551" s="222"/>
      <c r="N551" s="223"/>
      <c r="O551" s="223"/>
      <c r="P551" s="223"/>
      <c r="Q551" s="223"/>
      <c r="R551" s="223"/>
      <c r="S551" s="223"/>
      <c r="T551" s="224"/>
      <c r="AT551" s="225" t="s">
        <v>151</v>
      </c>
      <c r="AU551" s="225" t="s">
        <v>80</v>
      </c>
      <c r="AV551" s="12" t="s">
        <v>80</v>
      </c>
      <c r="AW551" s="12" t="s">
        <v>35</v>
      </c>
      <c r="AX551" s="12" t="s">
        <v>76</v>
      </c>
      <c r="AY551" s="225" t="s">
        <v>144</v>
      </c>
    </row>
    <row r="552" spans="2:65" s="1" customFormat="1" ht="22.5" customHeight="1">
      <c r="B552" s="41"/>
      <c r="C552" s="190" t="s">
        <v>940</v>
      </c>
      <c r="D552" s="190" t="s">
        <v>145</v>
      </c>
      <c r="E552" s="191" t="s">
        <v>941</v>
      </c>
      <c r="F552" s="192" t="s">
        <v>942</v>
      </c>
      <c r="G552" s="193" t="s">
        <v>595</v>
      </c>
      <c r="H552" s="194">
        <v>1</v>
      </c>
      <c r="I552" s="195"/>
      <c r="J552" s="196">
        <f>ROUND(I552*H552,2)</f>
        <v>0</v>
      </c>
      <c r="K552" s="192" t="s">
        <v>21</v>
      </c>
      <c r="L552" s="61"/>
      <c r="M552" s="197" t="s">
        <v>21</v>
      </c>
      <c r="N552" s="198" t="s">
        <v>42</v>
      </c>
      <c r="O552" s="42"/>
      <c r="P552" s="199">
        <f>O552*H552</f>
        <v>0</v>
      </c>
      <c r="Q552" s="199">
        <v>0</v>
      </c>
      <c r="R552" s="199">
        <f>Q552*H552</f>
        <v>0</v>
      </c>
      <c r="S552" s="199">
        <v>1E-3</v>
      </c>
      <c r="T552" s="200">
        <f>S552*H552</f>
        <v>1E-3</v>
      </c>
      <c r="AR552" s="24" t="s">
        <v>86</v>
      </c>
      <c r="AT552" s="24" t="s">
        <v>145</v>
      </c>
      <c r="AU552" s="24" t="s">
        <v>80</v>
      </c>
      <c r="AY552" s="24" t="s">
        <v>144</v>
      </c>
      <c r="BE552" s="201">
        <f>IF(N552="základní",J552,0)</f>
        <v>0</v>
      </c>
      <c r="BF552" s="201">
        <f>IF(N552="snížená",J552,0)</f>
        <v>0</v>
      </c>
      <c r="BG552" s="201">
        <f>IF(N552="zákl. přenesená",J552,0)</f>
        <v>0</v>
      </c>
      <c r="BH552" s="201">
        <f>IF(N552="sníž. přenesená",J552,0)</f>
        <v>0</v>
      </c>
      <c r="BI552" s="201">
        <f>IF(N552="nulová",J552,0)</f>
        <v>0</v>
      </c>
      <c r="BJ552" s="24" t="s">
        <v>76</v>
      </c>
      <c r="BK552" s="201">
        <f>ROUND(I552*H552,2)</f>
        <v>0</v>
      </c>
      <c r="BL552" s="24" t="s">
        <v>86</v>
      </c>
      <c r="BM552" s="24" t="s">
        <v>943</v>
      </c>
    </row>
    <row r="553" spans="2:65" s="11" customFormat="1">
      <c r="B553" s="202"/>
      <c r="C553" s="203"/>
      <c r="D553" s="204" t="s">
        <v>151</v>
      </c>
      <c r="E553" s="205" t="s">
        <v>21</v>
      </c>
      <c r="F553" s="206" t="s">
        <v>540</v>
      </c>
      <c r="G553" s="203"/>
      <c r="H553" s="207" t="s">
        <v>21</v>
      </c>
      <c r="I553" s="208"/>
      <c r="J553" s="203"/>
      <c r="K553" s="203"/>
      <c r="L553" s="209"/>
      <c r="M553" s="210"/>
      <c r="N553" s="211"/>
      <c r="O553" s="211"/>
      <c r="P553" s="211"/>
      <c r="Q553" s="211"/>
      <c r="R553" s="211"/>
      <c r="S553" s="211"/>
      <c r="T553" s="212"/>
      <c r="AT553" s="213" t="s">
        <v>151</v>
      </c>
      <c r="AU553" s="213" t="s">
        <v>80</v>
      </c>
      <c r="AV553" s="11" t="s">
        <v>76</v>
      </c>
      <c r="AW553" s="11" t="s">
        <v>35</v>
      </c>
      <c r="AX553" s="11" t="s">
        <v>71</v>
      </c>
      <c r="AY553" s="213" t="s">
        <v>144</v>
      </c>
    </row>
    <row r="554" spans="2:65" s="12" customFormat="1">
      <c r="B554" s="214"/>
      <c r="C554" s="215"/>
      <c r="D554" s="216" t="s">
        <v>151</v>
      </c>
      <c r="E554" s="217" t="s">
        <v>21</v>
      </c>
      <c r="F554" s="218" t="s">
        <v>76</v>
      </c>
      <c r="G554" s="215"/>
      <c r="H554" s="219">
        <v>1</v>
      </c>
      <c r="I554" s="220"/>
      <c r="J554" s="215"/>
      <c r="K554" s="215"/>
      <c r="L554" s="221"/>
      <c r="M554" s="222"/>
      <c r="N554" s="223"/>
      <c r="O554" s="223"/>
      <c r="P554" s="223"/>
      <c r="Q554" s="223"/>
      <c r="R554" s="223"/>
      <c r="S554" s="223"/>
      <c r="T554" s="224"/>
      <c r="AT554" s="225" t="s">
        <v>151</v>
      </c>
      <c r="AU554" s="225" t="s">
        <v>80</v>
      </c>
      <c r="AV554" s="12" t="s">
        <v>80</v>
      </c>
      <c r="AW554" s="12" t="s">
        <v>35</v>
      </c>
      <c r="AX554" s="12" t="s">
        <v>76</v>
      </c>
      <c r="AY554" s="225" t="s">
        <v>144</v>
      </c>
    </row>
    <row r="555" spans="2:65" s="1" customFormat="1" ht="31.5" customHeight="1">
      <c r="B555" s="41"/>
      <c r="C555" s="190" t="s">
        <v>944</v>
      </c>
      <c r="D555" s="190" t="s">
        <v>145</v>
      </c>
      <c r="E555" s="191" t="s">
        <v>945</v>
      </c>
      <c r="F555" s="192" t="s">
        <v>946</v>
      </c>
      <c r="G555" s="193" t="s">
        <v>261</v>
      </c>
      <c r="H555" s="194">
        <v>11</v>
      </c>
      <c r="I555" s="195"/>
      <c r="J555" s="196">
        <f>ROUND(I555*H555,2)</f>
        <v>0</v>
      </c>
      <c r="K555" s="192" t="s">
        <v>21</v>
      </c>
      <c r="L555" s="61"/>
      <c r="M555" s="197" t="s">
        <v>21</v>
      </c>
      <c r="N555" s="198" t="s">
        <v>42</v>
      </c>
      <c r="O555" s="42"/>
      <c r="P555" s="199">
        <f>O555*H555</f>
        <v>0</v>
      </c>
      <c r="Q555" s="199">
        <v>0</v>
      </c>
      <c r="R555" s="199">
        <f>Q555*H555</f>
        <v>0</v>
      </c>
      <c r="S555" s="199">
        <v>0</v>
      </c>
      <c r="T555" s="200">
        <f>S555*H555</f>
        <v>0</v>
      </c>
      <c r="AR555" s="24" t="s">
        <v>232</v>
      </c>
      <c r="AT555" s="24" t="s">
        <v>145</v>
      </c>
      <c r="AU555" s="24" t="s">
        <v>80</v>
      </c>
      <c r="AY555" s="24" t="s">
        <v>144</v>
      </c>
      <c r="BE555" s="201">
        <f>IF(N555="základní",J555,0)</f>
        <v>0</v>
      </c>
      <c r="BF555" s="201">
        <f>IF(N555="snížená",J555,0)</f>
        <v>0</v>
      </c>
      <c r="BG555" s="201">
        <f>IF(N555="zákl. přenesená",J555,0)</f>
        <v>0</v>
      </c>
      <c r="BH555" s="201">
        <f>IF(N555="sníž. přenesená",J555,0)</f>
        <v>0</v>
      </c>
      <c r="BI555" s="201">
        <f>IF(N555="nulová",J555,0)</f>
        <v>0</v>
      </c>
      <c r="BJ555" s="24" t="s">
        <v>76</v>
      </c>
      <c r="BK555" s="201">
        <f>ROUND(I555*H555,2)</f>
        <v>0</v>
      </c>
      <c r="BL555" s="24" t="s">
        <v>232</v>
      </c>
      <c r="BM555" s="24" t="s">
        <v>947</v>
      </c>
    </row>
    <row r="556" spans="2:65" s="11" customFormat="1">
      <c r="B556" s="202"/>
      <c r="C556" s="203"/>
      <c r="D556" s="204" t="s">
        <v>151</v>
      </c>
      <c r="E556" s="205" t="s">
        <v>21</v>
      </c>
      <c r="F556" s="206" t="s">
        <v>215</v>
      </c>
      <c r="G556" s="203"/>
      <c r="H556" s="207" t="s">
        <v>21</v>
      </c>
      <c r="I556" s="208"/>
      <c r="J556" s="203"/>
      <c r="K556" s="203"/>
      <c r="L556" s="209"/>
      <c r="M556" s="210"/>
      <c r="N556" s="211"/>
      <c r="O556" s="211"/>
      <c r="P556" s="211"/>
      <c r="Q556" s="211"/>
      <c r="R556" s="211"/>
      <c r="S556" s="211"/>
      <c r="T556" s="212"/>
      <c r="AT556" s="213" t="s">
        <v>151</v>
      </c>
      <c r="AU556" s="213" t="s">
        <v>80</v>
      </c>
      <c r="AV556" s="11" t="s">
        <v>76</v>
      </c>
      <c r="AW556" s="11" t="s">
        <v>35</v>
      </c>
      <c r="AX556" s="11" t="s">
        <v>71</v>
      </c>
      <c r="AY556" s="213" t="s">
        <v>144</v>
      </c>
    </row>
    <row r="557" spans="2:65" s="12" customFormat="1">
      <c r="B557" s="214"/>
      <c r="C557" s="215"/>
      <c r="D557" s="216" t="s">
        <v>151</v>
      </c>
      <c r="E557" s="217" t="s">
        <v>21</v>
      </c>
      <c r="F557" s="218" t="s">
        <v>203</v>
      </c>
      <c r="G557" s="215"/>
      <c r="H557" s="219">
        <v>11</v>
      </c>
      <c r="I557" s="220"/>
      <c r="J557" s="215"/>
      <c r="K557" s="215"/>
      <c r="L557" s="221"/>
      <c r="M557" s="222"/>
      <c r="N557" s="223"/>
      <c r="O557" s="223"/>
      <c r="P557" s="223"/>
      <c r="Q557" s="223"/>
      <c r="R557" s="223"/>
      <c r="S557" s="223"/>
      <c r="T557" s="224"/>
      <c r="AT557" s="225" t="s">
        <v>151</v>
      </c>
      <c r="AU557" s="225" t="s">
        <v>80</v>
      </c>
      <c r="AV557" s="12" t="s">
        <v>80</v>
      </c>
      <c r="AW557" s="12" t="s">
        <v>35</v>
      </c>
      <c r="AX557" s="12" t="s">
        <v>76</v>
      </c>
      <c r="AY557" s="225" t="s">
        <v>144</v>
      </c>
    </row>
    <row r="558" spans="2:65" s="1" customFormat="1" ht="22.5" customHeight="1">
      <c r="B558" s="41"/>
      <c r="C558" s="190" t="s">
        <v>948</v>
      </c>
      <c r="D558" s="190" t="s">
        <v>145</v>
      </c>
      <c r="E558" s="191" t="s">
        <v>949</v>
      </c>
      <c r="F558" s="192" t="s">
        <v>950</v>
      </c>
      <c r="G558" s="193" t="s">
        <v>206</v>
      </c>
      <c r="H558" s="194">
        <v>0.82</v>
      </c>
      <c r="I558" s="195"/>
      <c r="J558" s="196">
        <f>ROUND(I558*H558,2)</f>
        <v>0</v>
      </c>
      <c r="K558" s="192" t="s">
        <v>156</v>
      </c>
      <c r="L558" s="61"/>
      <c r="M558" s="197" t="s">
        <v>21</v>
      </c>
      <c r="N558" s="198" t="s">
        <v>42</v>
      </c>
      <c r="O558" s="42"/>
      <c r="P558" s="199">
        <f>O558*H558</f>
        <v>0</v>
      </c>
      <c r="Q558" s="199">
        <v>0</v>
      </c>
      <c r="R558" s="199">
        <f>Q558*H558</f>
        <v>0</v>
      </c>
      <c r="S558" s="199">
        <v>0</v>
      </c>
      <c r="T558" s="200">
        <f>S558*H558</f>
        <v>0</v>
      </c>
      <c r="AR558" s="24" t="s">
        <v>232</v>
      </c>
      <c r="AT558" s="24" t="s">
        <v>145</v>
      </c>
      <c r="AU558" s="24" t="s">
        <v>80</v>
      </c>
      <c r="AY558" s="24" t="s">
        <v>144</v>
      </c>
      <c r="BE558" s="201">
        <f>IF(N558="základní",J558,0)</f>
        <v>0</v>
      </c>
      <c r="BF558" s="201">
        <f>IF(N558="snížená",J558,0)</f>
        <v>0</v>
      </c>
      <c r="BG558" s="201">
        <f>IF(N558="zákl. přenesená",J558,0)</f>
        <v>0</v>
      </c>
      <c r="BH558" s="201">
        <f>IF(N558="sníž. přenesená",J558,0)</f>
        <v>0</v>
      </c>
      <c r="BI558" s="201">
        <f>IF(N558="nulová",J558,0)</f>
        <v>0</v>
      </c>
      <c r="BJ558" s="24" t="s">
        <v>76</v>
      </c>
      <c r="BK558" s="201">
        <f>ROUND(I558*H558,2)</f>
        <v>0</v>
      </c>
      <c r="BL558" s="24" t="s">
        <v>232</v>
      </c>
      <c r="BM558" s="24" t="s">
        <v>951</v>
      </c>
    </row>
    <row r="559" spans="2:65" s="10" customFormat="1" ht="29.85" customHeight="1">
      <c r="B559" s="176"/>
      <c r="C559" s="177"/>
      <c r="D559" s="178" t="s">
        <v>70</v>
      </c>
      <c r="E559" s="229" t="s">
        <v>952</v>
      </c>
      <c r="F559" s="229" t="s">
        <v>953</v>
      </c>
      <c r="G559" s="177"/>
      <c r="H559" s="177"/>
      <c r="I559" s="180"/>
      <c r="J559" s="230">
        <f>BK559</f>
        <v>0</v>
      </c>
      <c r="K559" s="177"/>
      <c r="L559" s="182"/>
      <c r="M559" s="183"/>
      <c r="N559" s="184"/>
      <c r="O559" s="184"/>
      <c r="P559" s="185">
        <f>SUM(P560:P573)</f>
        <v>0</v>
      </c>
      <c r="Q559" s="184"/>
      <c r="R559" s="185">
        <f>SUM(R560:R573)</f>
        <v>0.87118559999999989</v>
      </c>
      <c r="S559" s="184"/>
      <c r="T559" s="186">
        <f>SUM(T560:T573)</f>
        <v>0</v>
      </c>
      <c r="AR559" s="187" t="s">
        <v>80</v>
      </c>
      <c r="AT559" s="188" t="s">
        <v>70</v>
      </c>
      <c r="AU559" s="188" t="s">
        <v>76</v>
      </c>
      <c r="AY559" s="187" t="s">
        <v>144</v>
      </c>
      <c r="BK559" s="189">
        <f>SUM(BK560:BK573)</f>
        <v>0</v>
      </c>
    </row>
    <row r="560" spans="2:65" s="1" customFormat="1" ht="31.5" customHeight="1">
      <c r="B560" s="41"/>
      <c r="C560" s="190" t="s">
        <v>954</v>
      </c>
      <c r="D560" s="190" t="s">
        <v>145</v>
      </c>
      <c r="E560" s="191" t="s">
        <v>955</v>
      </c>
      <c r="F560" s="192" t="s">
        <v>956</v>
      </c>
      <c r="G560" s="193" t="s">
        <v>148</v>
      </c>
      <c r="H560" s="194">
        <v>35.94</v>
      </c>
      <c r="I560" s="195"/>
      <c r="J560" s="196">
        <f>ROUND(I560*H560,2)</f>
        <v>0</v>
      </c>
      <c r="K560" s="192" t="s">
        <v>156</v>
      </c>
      <c r="L560" s="61"/>
      <c r="M560" s="197" t="s">
        <v>21</v>
      </c>
      <c r="N560" s="198" t="s">
        <v>42</v>
      </c>
      <c r="O560" s="42"/>
      <c r="P560" s="199">
        <f>O560*H560</f>
        <v>0</v>
      </c>
      <c r="Q560" s="199">
        <v>3.9199999999999999E-3</v>
      </c>
      <c r="R560" s="199">
        <f>Q560*H560</f>
        <v>0.14088479999999998</v>
      </c>
      <c r="S560" s="199">
        <v>0</v>
      </c>
      <c r="T560" s="200">
        <f>S560*H560</f>
        <v>0</v>
      </c>
      <c r="AR560" s="24" t="s">
        <v>232</v>
      </c>
      <c r="AT560" s="24" t="s">
        <v>145</v>
      </c>
      <c r="AU560" s="24" t="s">
        <v>80</v>
      </c>
      <c r="AY560" s="24" t="s">
        <v>144</v>
      </c>
      <c r="BE560" s="201">
        <f>IF(N560="základní",J560,0)</f>
        <v>0</v>
      </c>
      <c r="BF560" s="201">
        <f>IF(N560="snížená",J560,0)</f>
        <v>0</v>
      </c>
      <c r="BG560" s="201">
        <f>IF(N560="zákl. přenesená",J560,0)</f>
        <v>0</v>
      </c>
      <c r="BH560" s="201">
        <f>IF(N560="sníž. přenesená",J560,0)</f>
        <v>0</v>
      </c>
      <c r="BI560" s="201">
        <f>IF(N560="nulová",J560,0)</f>
        <v>0</v>
      </c>
      <c r="BJ560" s="24" t="s">
        <v>76</v>
      </c>
      <c r="BK560" s="201">
        <f>ROUND(I560*H560,2)</f>
        <v>0</v>
      </c>
      <c r="BL560" s="24" t="s">
        <v>232</v>
      </c>
      <c r="BM560" s="24" t="s">
        <v>957</v>
      </c>
    </row>
    <row r="561" spans="2:65" s="11" customFormat="1">
      <c r="B561" s="202"/>
      <c r="C561" s="203"/>
      <c r="D561" s="204" t="s">
        <v>151</v>
      </c>
      <c r="E561" s="205" t="s">
        <v>21</v>
      </c>
      <c r="F561" s="206" t="s">
        <v>355</v>
      </c>
      <c r="G561" s="203"/>
      <c r="H561" s="207" t="s">
        <v>21</v>
      </c>
      <c r="I561" s="208"/>
      <c r="J561" s="203"/>
      <c r="K561" s="203"/>
      <c r="L561" s="209"/>
      <c r="M561" s="210"/>
      <c r="N561" s="211"/>
      <c r="O561" s="211"/>
      <c r="P561" s="211"/>
      <c r="Q561" s="211"/>
      <c r="R561" s="211"/>
      <c r="S561" s="211"/>
      <c r="T561" s="212"/>
      <c r="AT561" s="213" t="s">
        <v>151</v>
      </c>
      <c r="AU561" s="213" t="s">
        <v>80</v>
      </c>
      <c r="AV561" s="11" t="s">
        <v>76</v>
      </c>
      <c r="AW561" s="11" t="s">
        <v>35</v>
      </c>
      <c r="AX561" s="11" t="s">
        <v>71</v>
      </c>
      <c r="AY561" s="213" t="s">
        <v>144</v>
      </c>
    </row>
    <row r="562" spans="2:65" s="12" customFormat="1">
      <c r="B562" s="214"/>
      <c r="C562" s="215"/>
      <c r="D562" s="204" t="s">
        <v>151</v>
      </c>
      <c r="E562" s="226" t="s">
        <v>21</v>
      </c>
      <c r="F562" s="227" t="s">
        <v>535</v>
      </c>
      <c r="G562" s="215"/>
      <c r="H562" s="228">
        <v>21.73</v>
      </c>
      <c r="I562" s="220"/>
      <c r="J562" s="215"/>
      <c r="K562" s="215"/>
      <c r="L562" s="221"/>
      <c r="M562" s="222"/>
      <c r="N562" s="223"/>
      <c r="O562" s="223"/>
      <c r="P562" s="223"/>
      <c r="Q562" s="223"/>
      <c r="R562" s="223"/>
      <c r="S562" s="223"/>
      <c r="T562" s="224"/>
      <c r="AT562" s="225" t="s">
        <v>151</v>
      </c>
      <c r="AU562" s="225" t="s">
        <v>80</v>
      </c>
      <c r="AV562" s="12" t="s">
        <v>80</v>
      </c>
      <c r="AW562" s="12" t="s">
        <v>35</v>
      </c>
      <c r="AX562" s="12" t="s">
        <v>71</v>
      </c>
      <c r="AY562" s="225" t="s">
        <v>144</v>
      </c>
    </row>
    <row r="563" spans="2:65" s="12" customFormat="1">
      <c r="B563" s="214"/>
      <c r="C563" s="215"/>
      <c r="D563" s="204" t="s">
        <v>151</v>
      </c>
      <c r="E563" s="226" t="s">
        <v>21</v>
      </c>
      <c r="F563" s="227" t="s">
        <v>534</v>
      </c>
      <c r="G563" s="215"/>
      <c r="H563" s="228">
        <v>14.21</v>
      </c>
      <c r="I563" s="220"/>
      <c r="J563" s="215"/>
      <c r="K563" s="215"/>
      <c r="L563" s="221"/>
      <c r="M563" s="222"/>
      <c r="N563" s="223"/>
      <c r="O563" s="223"/>
      <c r="P563" s="223"/>
      <c r="Q563" s="223"/>
      <c r="R563" s="223"/>
      <c r="S563" s="223"/>
      <c r="T563" s="224"/>
      <c r="AT563" s="225" t="s">
        <v>151</v>
      </c>
      <c r="AU563" s="225" t="s">
        <v>80</v>
      </c>
      <c r="AV563" s="12" t="s">
        <v>80</v>
      </c>
      <c r="AW563" s="12" t="s">
        <v>35</v>
      </c>
      <c r="AX563" s="12" t="s">
        <v>71</v>
      </c>
      <c r="AY563" s="225" t="s">
        <v>144</v>
      </c>
    </row>
    <row r="564" spans="2:65" s="13" customFormat="1">
      <c r="B564" s="231"/>
      <c r="C564" s="232"/>
      <c r="D564" s="216" t="s">
        <v>151</v>
      </c>
      <c r="E564" s="233" t="s">
        <v>21</v>
      </c>
      <c r="F564" s="234" t="s">
        <v>176</v>
      </c>
      <c r="G564" s="232"/>
      <c r="H564" s="235">
        <v>35.94</v>
      </c>
      <c r="I564" s="236"/>
      <c r="J564" s="232"/>
      <c r="K564" s="232"/>
      <c r="L564" s="237"/>
      <c r="M564" s="238"/>
      <c r="N564" s="239"/>
      <c r="O564" s="239"/>
      <c r="P564" s="239"/>
      <c r="Q564" s="239"/>
      <c r="R564" s="239"/>
      <c r="S564" s="239"/>
      <c r="T564" s="240"/>
      <c r="AT564" s="241" t="s">
        <v>151</v>
      </c>
      <c r="AU564" s="241" t="s">
        <v>80</v>
      </c>
      <c r="AV564" s="13" t="s">
        <v>86</v>
      </c>
      <c r="AW564" s="13" t="s">
        <v>35</v>
      </c>
      <c r="AX564" s="13" t="s">
        <v>76</v>
      </c>
      <c r="AY564" s="241" t="s">
        <v>144</v>
      </c>
    </row>
    <row r="565" spans="2:65" s="1" customFormat="1" ht="22.5" customHeight="1">
      <c r="B565" s="41"/>
      <c r="C565" s="245" t="s">
        <v>958</v>
      </c>
      <c r="D565" s="245" t="s">
        <v>268</v>
      </c>
      <c r="E565" s="246" t="s">
        <v>959</v>
      </c>
      <c r="F565" s="247" t="s">
        <v>960</v>
      </c>
      <c r="G565" s="248" t="s">
        <v>148</v>
      </c>
      <c r="H565" s="249">
        <v>39.533999999999999</v>
      </c>
      <c r="I565" s="250"/>
      <c r="J565" s="251">
        <f>ROUND(I565*H565,2)</f>
        <v>0</v>
      </c>
      <c r="K565" s="247" t="s">
        <v>156</v>
      </c>
      <c r="L565" s="252"/>
      <c r="M565" s="253" t="s">
        <v>21</v>
      </c>
      <c r="N565" s="254" t="s">
        <v>42</v>
      </c>
      <c r="O565" s="42"/>
      <c r="P565" s="199">
        <f>O565*H565</f>
        <v>0</v>
      </c>
      <c r="Q565" s="199">
        <v>1.8200000000000001E-2</v>
      </c>
      <c r="R565" s="199">
        <f>Q565*H565</f>
        <v>0.71951880000000001</v>
      </c>
      <c r="S565" s="199">
        <v>0</v>
      </c>
      <c r="T565" s="200">
        <f>S565*H565</f>
        <v>0</v>
      </c>
      <c r="AR565" s="24" t="s">
        <v>314</v>
      </c>
      <c r="AT565" s="24" t="s">
        <v>268</v>
      </c>
      <c r="AU565" s="24" t="s">
        <v>80</v>
      </c>
      <c r="AY565" s="24" t="s">
        <v>144</v>
      </c>
      <c r="BE565" s="201">
        <f>IF(N565="základní",J565,0)</f>
        <v>0</v>
      </c>
      <c r="BF565" s="201">
        <f>IF(N565="snížená",J565,0)</f>
        <v>0</v>
      </c>
      <c r="BG565" s="201">
        <f>IF(N565="zákl. přenesená",J565,0)</f>
        <v>0</v>
      </c>
      <c r="BH565" s="201">
        <f>IF(N565="sníž. přenesená",J565,0)</f>
        <v>0</v>
      </c>
      <c r="BI565" s="201">
        <f>IF(N565="nulová",J565,0)</f>
        <v>0</v>
      </c>
      <c r="BJ565" s="24" t="s">
        <v>76</v>
      </c>
      <c r="BK565" s="201">
        <f>ROUND(I565*H565,2)</f>
        <v>0</v>
      </c>
      <c r="BL565" s="24" t="s">
        <v>232</v>
      </c>
      <c r="BM565" s="24" t="s">
        <v>961</v>
      </c>
    </row>
    <row r="566" spans="2:65" s="12" customFormat="1">
      <c r="B566" s="214"/>
      <c r="C566" s="215"/>
      <c r="D566" s="216" t="s">
        <v>151</v>
      </c>
      <c r="E566" s="217" t="s">
        <v>21</v>
      </c>
      <c r="F566" s="218" t="s">
        <v>729</v>
      </c>
      <c r="G566" s="215"/>
      <c r="H566" s="219">
        <v>39.533999999999999</v>
      </c>
      <c r="I566" s="220"/>
      <c r="J566" s="215"/>
      <c r="K566" s="215"/>
      <c r="L566" s="221"/>
      <c r="M566" s="222"/>
      <c r="N566" s="223"/>
      <c r="O566" s="223"/>
      <c r="P566" s="223"/>
      <c r="Q566" s="223"/>
      <c r="R566" s="223"/>
      <c r="S566" s="223"/>
      <c r="T566" s="224"/>
      <c r="AT566" s="225" t="s">
        <v>151</v>
      </c>
      <c r="AU566" s="225" t="s">
        <v>80</v>
      </c>
      <c r="AV566" s="12" t="s">
        <v>80</v>
      </c>
      <c r="AW566" s="12" t="s">
        <v>35</v>
      </c>
      <c r="AX566" s="12" t="s">
        <v>76</v>
      </c>
      <c r="AY566" s="225" t="s">
        <v>144</v>
      </c>
    </row>
    <row r="567" spans="2:65" s="1" customFormat="1" ht="22.5" customHeight="1">
      <c r="B567" s="41"/>
      <c r="C567" s="190" t="s">
        <v>962</v>
      </c>
      <c r="D567" s="190" t="s">
        <v>145</v>
      </c>
      <c r="E567" s="191" t="s">
        <v>963</v>
      </c>
      <c r="F567" s="192" t="s">
        <v>964</v>
      </c>
      <c r="G567" s="193" t="s">
        <v>148</v>
      </c>
      <c r="H567" s="194">
        <v>35.94</v>
      </c>
      <c r="I567" s="195"/>
      <c r="J567" s="196">
        <f>ROUND(I567*H567,2)</f>
        <v>0</v>
      </c>
      <c r="K567" s="192" t="s">
        <v>156</v>
      </c>
      <c r="L567" s="61"/>
      <c r="M567" s="197" t="s">
        <v>21</v>
      </c>
      <c r="N567" s="198" t="s">
        <v>42</v>
      </c>
      <c r="O567" s="42"/>
      <c r="P567" s="199">
        <f>O567*H567</f>
        <v>0</v>
      </c>
      <c r="Q567" s="199">
        <v>0</v>
      </c>
      <c r="R567" s="199">
        <f>Q567*H567</f>
        <v>0</v>
      </c>
      <c r="S567" s="199">
        <v>0</v>
      </c>
      <c r="T567" s="200">
        <f>S567*H567</f>
        <v>0</v>
      </c>
      <c r="AR567" s="24" t="s">
        <v>232</v>
      </c>
      <c r="AT567" s="24" t="s">
        <v>145</v>
      </c>
      <c r="AU567" s="24" t="s">
        <v>80</v>
      </c>
      <c r="AY567" s="24" t="s">
        <v>144</v>
      </c>
      <c r="BE567" s="201">
        <f>IF(N567="základní",J567,0)</f>
        <v>0</v>
      </c>
      <c r="BF567" s="201">
        <f>IF(N567="snížená",J567,0)</f>
        <v>0</v>
      </c>
      <c r="BG567" s="201">
        <f>IF(N567="zákl. přenesená",J567,0)</f>
        <v>0</v>
      </c>
      <c r="BH567" s="201">
        <f>IF(N567="sníž. přenesená",J567,0)</f>
        <v>0</v>
      </c>
      <c r="BI567" s="201">
        <f>IF(N567="nulová",J567,0)</f>
        <v>0</v>
      </c>
      <c r="BJ567" s="24" t="s">
        <v>76</v>
      </c>
      <c r="BK567" s="201">
        <f>ROUND(I567*H567,2)</f>
        <v>0</v>
      </c>
      <c r="BL567" s="24" t="s">
        <v>232</v>
      </c>
      <c r="BM567" s="24" t="s">
        <v>965</v>
      </c>
    </row>
    <row r="568" spans="2:65" s="12" customFormat="1">
      <c r="B568" s="214"/>
      <c r="C568" s="215"/>
      <c r="D568" s="216" t="s">
        <v>151</v>
      </c>
      <c r="E568" s="217" t="s">
        <v>21</v>
      </c>
      <c r="F568" s="218" t="s">
        <v>715</v>
      </c>
      <c r="G568" s="215"/>
      <c r="H568" s="219">
        <v>35.94</v>
      </c>
      <c r="I568" s="220"/>
      <c r="J568" s="215"/>
      <c r="K568" s="215"/>
      <c r="L568" s="221"/>
      <c r="M568" s="222"/>
      <c r="N568" s="223"/>
      <c r="O568" s="223"/>
      <c r="P568" s="223"/>
      <c r="Q568" s="223"/>
      <c r="R568" s="223"/>
      <c r="S568" s="223"/>
      <c r="T568" s="224"/>
      <c r="AT568" s="225" t="s">
        <v>151</v>
      </c>
      <c r="AU568" s="225" t="s">
        <v>80</v>
      </c>
      <c r="AV568" s="12" t="s">
        <v>80</v>
      </c>
      <c r="AW568" s="12" t="s">
        <v>35</v>
      </c>
      <c r="AX568" s="12" t="s">
        <v>76</v>
      </c>
      <c r="AY568" s="225" t="s">
        <v>144</v>
      </c>
    </row>
    <row r="569" spans="2:65" s="1" customFormat="1" ht="22.5" customHeight="1">
      <c r="B569" s="41"/>
      <c r="C569" s="190" t="s">
        <v>966</v>
      </c>
      <c r="D569" s="190" t="s">
        <v>145</v>
      </c>
      <c r="E569" s="191" t="s">
        <v>967</v>
      </c>
      <c r="F569" s="192" t="s">
        <v>968</v>
      </c>
      <c r="G569" s="193" t="s">
        <v>148</v>
      </c>
      <c r="H569" s="194">
        <v>35.94</v>
      </c>
      <c r="I569" s="195"/>
      <c r="J569" s="196">
        <f>ROUND(I569*H569,2)</f>
        <v>0</v>
      </c>
      <c r="K569" s="192" t="s">
        <v>156</v>
      </c>
      <c r="L569" s="61"/>
      <c r="M569" s="197" t="s">
        <v>21</v>
      </c>
      <c r="N569" s="198" t="s">
        <v>42</v>
      </c>
      <c r="O569" s="42"/>
      <c r="P569" s="199">
        <f>O569*H569</f>
        <v>0</v>
      </c>
      <c r="Q569" s="199">
        <v>0</v>
      </c>
      <c r="R569" s="199">
        <f>Q569*H569</f>
        <v>0</v>
      </c>
      <c r="S569" s="199">
        <v>0</v>
      </c>
      <c r="T569" s="200">
        <f>S569*H569</f>
        <v>0</v>
      </c>
      <c r="AR569" s="24" t="s">
        <v>232</v>
      </c>
      <c r="AT569" s="24" t="s">
        <v>145</v>
      </c>
      <c r="AU569" s="24" t="s">
        <v>80</v>
      </c>
      <c r="AY569" s="24" t="s">
        <v>144</v>
      </c>
      <c r="BE569" s="201">
        <f>IF(N569="základní",J569,0)</f>
        <v>0</v>
      </c>
      <c r="BF569" s="201">
        <f>IF(N569="snížená",J569,0)</f>
        <v>0</v>
      </c>
      <c r="BG569" s="201">
        <f>IF(N569="zákl. přenesená",J569,0)</f>
        <v>0</v>
      </c>
      <c r="BH569" s="201">
        <f>IF(N569="sníž. přenesená",J569,0)</f>
        <v>0</v>
      </c>
      <c r="BI569" s="201">
        <f>IF(N569="nulová",J569,0)</f>
        <v>0</v>
      </c>
      <c r="BJ569" s="24" t="s">
        <v>76</v>
      </c>
      <c r="BK569" s="201">
        <f>ROUND(I569*H569,2)</f>
        <v>0</v>
      </c>
      <c r="BL569" s="24" t="s">
        <v>232</v>
      </c>
      <c r="BM569" s="24" t="s">
        <v>969</v>
      </c>
    </row>
    <row r="570" spans="2:65" s="12" customFormat="1">
      <c r="B570" s="214"/>
      <c r="C570" s="215"/>
      <c r="D570" s="216" t="s">
        <v>151</v>
      </c>
      <c r="E570" s="217" t="s">
        <v>21</v>
      </c>
      <c r="F570" s="218" t="s">
        <v>715</v>
      </c>
      <c r="G570" s="215"/>
      <c r="H570" s="219">
        <v>35.94</v>
      </c>
      <c r="I570" s="220"/>
      <c r="J570" s="215"/>
      <c r="K570" s="215"/>
      <c r="L570" s="221"/>
      <c r="M570" s="222"/>
      <c r="N570" s="223"/>
      <c r="O570" s="223"/>
      <c r="P570" s="223"/>
      <c r="Q570" s="223"/>
      <c r="R570" s="223"/>
      <c r="S570" s="223"/>
      <c r="T570" s="224"/>
      <c r="AT570" s="225" t="s">
        <v>151</v>
      </c>
      <c r="AU570" s="225" t="s">
        <v>80</v>
      </c>
      <c r="AV570" s="12" t="s">
        <v>80</v>
      </c>
      <c r="AW570" s="12" t="s">
        <v>35</v>
      </c>
      <c r="AX570" s="12" t="s">
        <v>76</v>
      </c>
      <c r="AY570" s="225" t="s">
        <v>144</v>
      </c>
    </row>
    <row r="571" spans="2:65" s="1" customFormat="1" ht="22.5" customHeight="1">
      <c r="B571" s="41"/>
      <c r="C571" s="190" t="s">
        <v>970</v>
      </c>
      <c r="D571" s="190" t="s">
        <v>145</v>
      </c>
      <c r="E571" s="191" t="s">
        <v>971</v>
      </c>
      <c r="F571" s="192" t="s">
        <v>972</v>
      </c>
      <c r="G571" s="193" t="s">
        <v>148</v>
      </c>
      <c r="H571" s="194">
        <v>35.94</v>
      </c>
      <c r="I571" s="195"/>
      <c r="J571" s="196">
        <f>ROUND(I571*H571,2)</f>
        <v>0</v>
      </c>
      <c r="K571" s="192" t="s">
        <v>156</v>
      </c>
      <c r="L571" s="61"/>
      <c r="M571" s="197" t="s">
        <v>21</v>
      </c>
      <c r="N571" s="198" t="s">
        <v>42</v>
      </c>
      <c r="O571" s="42"/>
      <c r="P571" s="199">
        <f>O571*H571</f>
        <v>0</v>
      </c>
      <c r="Q571" s="199">
        <v>2.9999999999999997E-4</v>
      </c>
      <c r="R571" s="199">
        <f>Q571*H571</f>
        <v>1.0781999999999998E-2</v>
      </c>
      <c r="S571" s="199">
        <v>0</v>
      </c>
      <c r="T571" s="200">
        <f>S571*H571</f>
        <v>0</v>
      </c>
      <c r="AR571" s="24" t="s">
        <v>232</v>
      </c>
      <c r="AT571" s="24" t="s">
        <v>145</v>
      </c>
      <c r="AU571" s="24" t="s">
        <v>80</v>
      </c>
      <c r="AY571" s="24" t="s">
        <v>144</v>
      </c>
      <c r="BE571" s="201">
        <f>IF(N571="základní",J571,0)</f>
        <v>0</v>
      </c>
      <c r="BF571" s="201">
        <f>IF(N571="snížená",J571,0)</f>
        <v>0</v>
      </c>
      <c r="BG571" s="201">
        <f>IF(N571="zákl. přenesená",J571,0)</f>
        <v>0</v>
      </c>
      <c r="BH571" s="201">
        <f>IF(N571="sníž. přenesená",J571,0)</f>
        <v>0</v>
      </c>
      <c r="BI571" s="201">
        <f>IF(N571="nulová",J571,0)</f>
        <v>0</v>
      </c>
      <c r="BJ571" s="24" t="s">
        <v>76</v>
      </c>
      <c r="BK571" s="201">
        <f>ROUND(I571*H571,2)</f>
        <v>0</v>
      </c>
      <c r="BL571" s="24" t="s">
        <v>232</v>
      </c>
      <c r="BM571" s="24" t="s">
        <v>973</v>
      </c>
    </row>
    <row r="572" spans="2:65" s="12" customFormat="1">
      <c r="B572" s="214"/>
      <c r="C572" s="215"/>
      <c r="D572" s="216" t="s">
        <v>151</v>
      </c>
      <c r="E572" s="217" t="s">
        <v>21</v>
      </c>
      <c r="F572" s="218" t="s">
        <v>715</v>
      </c>
      <c r="G572" s="215"/>
      <c r="H572" s="219">
        <v>35.94</v>
      </c>
      <c r="I572" s="220"/>
      <c r="J572" s="215"/>
      <c r="K572" s="215"/>
      <c r="L572" s="221"/>
      <c r="M572" s="222"/>
      <c r="N572" s="223"/>
      <c r="O572" s="223"/>
      <c r="P572" s="223"/>
      <c r="Q572" s="223"/>
      <c r="R572" s="223"/>
      <c r="S572" s="223"/>
      <c r="T572" s="224"/>
      <c r="AT572" s="225" t="s">
        <v>151</v>
      </c>
      <c r="AU572" s="225" t="s">
        <v>80</v>
      </c>
      <c r="AV572" s="12" t="s">
        <v>80</v>
      </c>
      <c r="AW572" s="12" t="s">
        <v>35</v>
      </c>
      <c r="AX572" s="12" t="s">
        <v>76</v>
      </c>
      <c r="AY572" s="225" t="s">
        <v>144</v>
      </c>
    </row>
    <row r="573" spans="2:65" s="1" customFormat="1" ht="22.5" customHeight="1">
      <c r="B573" s="41"/>
      <c r="C573" s="190" t="s">
        <v>974</v>
      </c>
      <c r="D573" s="190" t="s">
        <v>145</v>
      </c>
      <c r="E573" s="191" t="s">
        <v>975</v>
      </c>
      <c r="F573" s="192" t="s">
        <v>976</v>
      </c>
      <c r="G573" s="193" t="s">
        <v>206</v>
      </c>
      <c r="H573" s="194">
        <v>0.871</v>
      </c>
      <c r="I573" s="195"/>
      <c r="J573" s="196">
        <f>ROUND(I573*H573,2)</f>
        <v>0</v>
      </c>
      <c r="K573" s="192" t="s">
        <v>156</v>
      </c>
      <c r="L573" s="61"/>
      <c r="M573" s="197" t="s">
        <v>21</v>
      </c>
      <c r="N573" s="198" t="s">
        <v>42</v>
      </c>
      <c r="O573" s="42"/>
      <c r="P573" s="199">
        <f>O573*H573</f>
        <v>0</v>
      </c>
      <c r="Q573" s="199">
        <v>0</v>
      </c>
      <c r="R573" s="199">
        <f>Q573*H573</f>
        <v>0</v>
      </c>
      <c r="S573" s="199">
        <v>0</v>
      </c>
      <c r="T573" s="200">
        <f>S573*H573</f>
        <v>0</v>
      </c>
      <c r="AR573" s="24" t="s">
        <v>232</v>
      </c>
      <c r="AT573" s="24" t="s">
        <v>145</v>
      </c>
      <c r="AU573" s="24" t="s">
        <v>80</v>
      </c>
      <c r="AY573" s="24" t="s">
        <v>144</v>
      </c>
      <c r="BE573" s="201">
        <f>IF(N573="základní",J573,0)</f>
        <v>0</v>
      </c>
      <c r="BF573" s="201">
        <f>IF(N573="snížená",J573,0)</f>
        <v>0</v>
      </c>
      <c r="BG573" s="201">
        <f>IF(N573="zákl. přenesená",J573,0)</f>
        <v>0</v>
      </c>
      <c r="BH573" s="201">
        <f>IF(N573="sníž. přenesená",J573,0)</f>
        <v>0</v>
      </c>
      <c r="BI573" s="201">
        <f>IF(N573="nulová",J573,0)</f>
        <v>0</v>
      </c>
      <c r="BJ573" s="24" t="s">
        <v>76</v>
      </c>
      <c r="BK573" s="201">
        <f>ROUND(I573*H573,2)</f>
        <v>0</v>
      </c>
      <c r="BL573" s="24" t="s">
        <v>232</v>
      </c>
      <c r="BM573" s="24" t="s">
        <v>977</v>
      </c>
    </row>
    <row r="574" spans="2:65" s="10" customFormat="1" ht="29.85" customHeight="1">
      <c r="B574" s="176"/>
      <c r="C574" s="177"/>
      <c r="D574" s="178" t="s">
        <v>70</v>
      </c>
      <c r="E574" s="229" t="s">
        <v>978</v>
      </c>
      <c r="F574" s="229" t="s">
        <v>979</v>
      </c>
      <c r="G574" s="177"/>
      <c r="H574" s="177"/>
      <c r="I574" s="180"/>
      <c r="J574" s="230">
        <f>BK574</f>
        <v>0</v>
      </c>
      <c r="K574" s="177"/>
      <c r="L574" s="182"/>
      <c r="M574" s="183"/>
      <c r="N574" s="184"/>
      <c r="O574" s="184"/>
      <c r="P574" s="185">
        <f>SUM(P575:P579)</f>
        <v>0</v>
      </c>
      <c r="Q574" s="184"/>
      <c r="R574" s="185">
        <f>SUM(R575:R579)</f>
        <v>3.7800000000000003E-4</v>
      </c>
      <c r="S574" s="184"/>
      <c r="T574" s="186">
        <f>SUM(T575:T579)</f>
        <v>0</v>
      </c>
      <c r="AR574" s="187" t="s">
        <v>80</v>
      </c>
      <c r="AT574" s="188" t="s">
        <v>70</v>
      </c>
      <c r="AU574" s="188" t="s">
        <v>76</v>
      </c>
      <c r="AY574" s="187" t="s">
        <v>144</v>
      </c>
      <c r="BK574" s="189">
        <f>SUM(BK575:BK579)</f>
        <v>0</v>
      </c>
    </row>
    <row r="575" spans="2:65" s="1" customFormat="1" ht="22.5" customHeight="1">
      <c r="B575" s="41"/>
      <c r="C575" s="190" t="s">
        <v>980</v>
      </c>
      <c r="D575" s="190" t="s">
        <v>145</v>
      </c>
      <c r="E575" s="191" t="s">
        <v>981</v>
      </c>
      <c r="F575" s="192" t="s">
        <v>982</v>
      </c>
      <c r="G575" s="193" t="s">
        <v>261</v>
      </c>
      <c r="H575" s="194">
        <v>1.8</v>
      </c>
      <c r="I575" s="195"/>
      <c r="J575" s="196">
        <f>ROUND(I575*H575,2)</f>
        <v>0</v>
      </c>
      <c r="K575" s="192" t="s">
        <v>156</v>
      </c>
      <c r="L575" s="61"/>
      <c r="M575" s="197" t="s">
        <v>21</v>
      </c>
      <c r="N575" s="198" t="s">
        <v>42</v>
      </c>
      <c r="O575" s="42"/>
      <c r="P575" s="199">
        <f>O575*H575</f>
        <v>0</v>
      </c>
      <c r="Q575" s="199">
        <v>4.0000000000000003E-5</v>
      </c>
      <c r="R575" s="199">
        <f>Q575*H575</f>
        <v>7.2000000000000002E-5</v>
      </c>
      <c r="S575" s="199">
        <v>0</v>
      </c>
      <c r="T575" s="200">
        <f>S575*H575</f>
        <v>0</v>
      </c>
      <c r="AR575" s="24" t="s">
        <v>232</v>
      </c>
      <c r="AT575" s="24" t="s">
        <v>145</v>
      </c>
      <c r="AU575" s="24" t="s">
        <v>80</v>
      </c>
      <c r="AY575" s="24" t="s">
        <v>144</v>
      </c>
      <c r="BE575" s="201">
        <f>IF(N575="základní",J575,0)</f>
        <v>0</v>
      </c>
      <c r="BF575" s="201">
        <f>IF(N575="snížená",J575,0)</f>
        <v>0</v>
      </c>
      <c r="BG575" s="201">
        <f>IF(N575="zákl. přenesená",J575,0)</f>
        <v>0</v>
      </c>
      <c r="BH575" s="201">
        <f>IF(N575="sníž. přenesená",J575,0)</f>
        <v>0</v>
      </c>
      <c r="BI575" s="201">
        <f>IF(N575="nulová",J575,0)</f>
        <v>0</v>
      </c>
      <c r="BJ575" s="24" t="s">
        <v>76</v>
      </c>
      <c r="BK575" s="201">
        <f>ROUND(I575*H575,2)</f>
        <v>0</v>
      </c>
      <c r="BL575" s="24" t="s">
        <v>232</v>
      </c>
      <c r="BM575" s="24" t="s">
        <v>983</v>
      </c>
    </row>
    <row r="576" spans="2:65" s="11" customFormat="1">
      <c r="B576" s="202"/>
      <c r="C576" s="203"/>
      <c r="D576" s="204" t="s">
        <v>151</v>
      </c>
      <c r="E576" s="205" t="s">
        <v>21</v>
      </c>
      <c r="F576" s="206" t="s">
        <v>473</v>
      </c>
      <c r="G576" s="203"/>
      <c r="H576" s="207" t="s">
        <v>21</v>
      </c>
      <c r="I576" s="208"/>
      <c r="J576" s="203"/>
      <c r="K576" s="203"/>
      <c r="L576" s="209"/>
      <c r="M576" s="210"/>
      <c r="N576" s="211"/>
      <c r="O576" s="211"/>
      <c r="P576" s="211"/>
      <c r="Q576" s="211"/>
      <c r="R576" s="211"/>
      <c r="S576" s="211"/>
      <c r="T576" s="212"/>
      <c r="AT576" s="213" t="s">
        <v>151</v>
      </c>
      <c r="AU576" s="213" t="s">
        <v>80</v>
      </c>
      <c r="AV576" s="11" t="s">
        <v>76</v>
      </c>
      <c r="AW576" s="11" t="s">
        <v>35</v>
      </c>
      <c r="AX576" s="11" t="s">
        <v>71</v>
      </c>
      <c r="AY576" s="213" t="s">
        <v>144</v>
      </c>
    </row>
    <row r="577" spans="2:65" s="12" customFormat="1">
      <c r="B577" s="214"/>
      <c r="C577" s="215"/>
      <c r="D577" s="216" t="s">
        <v>151</v>
      </c>
      <c r="E577" s="217" t="s">
        <v>21</v>
      </c>
      <c r="F577" s="218" t="s">
        <v>984</v>
      </c>
      <c r="G577" s="215"/>
      <c r="H577" s="219">
        <v>1.8</v>
      </c>
      <c r="I577" s="220"/>
      <c r="J577" s="215"/>
      <c r="K577" s="215"/>
      <c r="L577" s="221"/>
      <c r="M577" s="222"/>
      <c r="N577" s="223"/>
      <c r="O577" s="223"/>
      <c r="P577" s="223"/>
      <c r="Q577" s="223"/>
      <c r="R577" s="223"/>
      <c r="S577" s="223"/>
      <c r="T577" s="224"/>
      <c r="AT577" s="225" t="s">
        <v>151</v>
      </c>
      <c r="AU577" s="225" t="s">
        <v>80</v>
      </c>
      <c r="AV577" s="12" t="s">
        <v>80</v>
      </c>
      <c r="AW577" s="12" t="s">
        <v>35</v>
      </c>
      <c r="AX577" s="12" t="s">
        <v>76</v>
      </c>
      <c r="AY577" s="225" t="s">
        <v>144</v>
      </c>
    </row>
    <row r="578" spans="2:65" s="1" customFormat="1" ht="22.5" customHeight="1">
      <c r="B578" s="41"/>
      <c r="C578" s="245" t="s">
        <v>985</v>
      </c>
      <c r="D578" s="245" t="s">
        <v>268</v>
      </c>
      <c r="E578" s="246" t="s">
        <v>986</v>
      </c>
      <c r="F578" s="247" t="s">
        <v>987</v>
      </c>
      <c r="G578" s="248" t="s">
        <v>261</v>
      </c>
      <c r="H578" s="249">
        <v>1.8</v>
      </c>
      <c r="I578" s="250"/>
      <c r="J578" s="251">
        <f>ROUND(I578*H578,2)</f>
        <v>0</v>
      </c>
      <c r="K578" s="247" t="s">
        <v>21</v>
      </c>
      <c r="L578" s="252"/>
      <c r="M578" s="253" t="s">
        <v>21</v>
      </c>
      <c r="N578" s="254" t="s">
        <v>42</v>
      </c>
      <c r="O578" s="42"/>
      <c r="P578" s="199">
        <f>O578*H578</f>
        <v>0</v>
      </c>
      <c r="Q578" s="199">
        <v>1.7000000000000001E-4</v>
      </c>
      <c r="R578" s="199">
        <f>Q578*H578</f>
        <v>3.0600000000000001E-4</v>
      </c>
      <c r="S578" s="199">
        <v>0</v>
      </c>
      <c r="T578" s="200">
        <f>S578*H578</f>
        <v>0</v>
      </c>
      <c r="AR578" s="24" t="s">
        <v>314</v>
      </c>
      <c r="AT578" s="24" t="s">
        <v>268</v>
      </c>
      <c r="AU578" s="24" t="s">
        <v>80</v>
      </c>
      <c r="AY578" s="24" t="s">
        <v>144</v>
      </c>
      <c r="BE578" s="201">
        <f>IF(N578="základní",J578,0)</f>
        <v>0</v>
      </c>
      <c r="BF578" s="201">
        <f>IF(N578="snížená",J578,0)</f>
        <v>0</v>
      </c>
      <c r="BG578" s="201">
        <f>IF(N578="zákl. přenesená",J578,0)</f>
        <v>0</v>
      </c>
      <c r="BH578" s="201">
        <f>IF(N578="sníž. přenesená",J578,0)</f>
        <v>0</v>
      </c>
      <c r="BI578" s="201">
        <f>IF(N578="nulová",J578,0)</f>
        <v>0</v>
      </c>
      <c r="BJ578" s="24" t="s">
        <v>76</v>
      </c>
      <c r="BK578" s="201">
        <f>ROUND(I578*H578,2)</f>
        <v>0</v>
      </c>
      <c r="BL578" s="24" t="s">
        <v>232</v>
      </c>
      <c r="BM578" s="24" t="s">
        <v>988</v>
      </c>
    </row>
    <row r="579" spans="2:65" s="1" customFormat="1" ht="22.5" customHeight="1">
      <c r="B579" s="41"/>
      <c r="C579" s="190" t="s">
        <v>989</v>
      </c>
      <c r="D579" s="190" t="s">
        <v>145</v>
      </c>
      <c r="E579" s="191" t="s">
        <v>990</v>
      </c>
      <c r="F579" s="192" t="s">
        <v>991</v>
      </c>
      <c r="G579" s="193" t="s">
        <v>206</v>
      </c>
      <c r="H579" s="194">
        <v>5.0000000000000001E-3</v>
      </c>
      <c r="I579" s="195"/>
      <c r="J579" s="196">
        <f>ROUND(I579*H579,2)</f>
        <v>0</v>
      </c>
      <c r="K579" s="192" t="s">
        <v>156</v>
      </c>
      <c r="L579" s="61"/>
      <c r="M579" s="197" t="s">
        <v>21</v>
      </c>
      <c r="N579" s="198" t="s">
        <v>42</v>
      </c>
      <c r="O579" s="42"/>
      <c r="P579" s="199">
        <f>O579*H579</f>
        <v>0</v>
      </c>
      <c r="Q579" s="199">
        <v>0</v>
      </c>
      <c r="R579" s="199">
        <f>Q579*H579</f>
        <v>0</v>
      </c>
      <c r="S579" s="199">
        <v>0</v>
      </c>
      <c r="T579" s="200">
        <f>S579*H579</f>
        <v>0</v>
      </c>
      <c r="AR579" s="24" t="s">
        <v>232</v>
      </c>
      <c r="AT579" s="24" t="s">
        <v>145</v>
      </c>
      <c r="AU579" s="24" t="s">
        <v>80</v>
      </c>
      <c r="AY579" s="24" t="s">
        <v>144</v>
      </c>
      <c r="BE579" s="201">
        <f>IF(N579="základní",J579,0)</f>
        <v>0</v>
      </c>
      <c r="BF579" s="201">
        <f>IF(N579="snížená",J579,0)</f>
        <v>0</v>
      </c>
      <c r="BG579" s="201">
        <f>IF(N579="zákl. přenesená",J579,0)</f>
        <v>0</v>
      </c>
      <c r="BH579" s="201">
        <f>IF(N579="sníž. přenesená",J579,0)</f>
        <v>0</v>
      </c>
      <c r="BI579" s="201">
        <f>IF(N579="nulová",J579,0)</f>
        <v>0</v>
      </c>
      <c r="BJ579" s="24" t="s">
        <v>76</v>
      </c>
      <c r="BK579" s="201">
        <f>ROUND(I579*H579,2)</f>
        <v>0</v>
      </c>
      <c r="BL579" s="24" t="s">
        <v>232</v>
      </c>
      <c r="BM579" s="24" t="s">
        <v>992</v>
      </c>
    </row>
    <row r="580" spans="2:65" s="10" customFormat="1" ht="29.85" customHeight="1">
      <c r="B580" s="176"/>
      <c r="C580" s="177"/>
      <c r="D580" s="178" t="s">
        <v>70</v>
      </c>
      <c r="E580" s="229" t="s">
        <v>993</v>
      </c>
      <c r="F580" s="229" t="s">
        <v>994</v>
      </c>
      <c r="G580" s="177"/>
      <c r="H580" s="177"/>
      <c r="I580" s="180"/>
      <c r="J580" s="230">
        <f>BK580</f>
        <v>0</v>
      </c>
      <c r="K580" s="177"/>
      <c r="L580" s="182"/>
      <c r="M580" s="183"/>
      <c r="N580" s="184"/>
      <c r="O580" s="184"/>
      <c r="P580" s="185">
        <f>SUM(P581:P603)</f>
        <v>0</v>
      </c>
      <c r="Q580" s="184"/>
      <c r="R580" s="185">
        <f>SUM(R581:R603)</f>
        <v>1.2195335999999997</v>
      </c>
      <c r="S580" s="184"/>
      <c r="T580" s="186">
        <f>SUM(T581:T603)</f>
        <v>0</v>
      </c>
      <c r="AR580" s="187" t="s">
        <v>80</v>
      </c>
      <c r="AT580" s="188" t="s">
        <v>70</v>
      </c>
      <c r="AU580" s="188" t="s">
        <v>76</v>
      </c>
      <c r="AY580" s="187" t="s">
        <v>144</v>
      </c>
      <c r="BK580" s="189">
        <f>SUM(BK581:BK603)</f>
        <v>0</v>
      </c>
    </row>
    <row r="581" spans="2:65" s="1" customFormat="1" ht="31.5" customHeight="1">
      <c r="B581" s="41"/>
      <c r="C581" s="190" t="s">
        <v>995</v>
      </c>
      <c r="D581" s="190" t="s">
        <v>145</v>
      </c>
      <c r="E581" s="191" t="s">
        <v>996</v>
      </c>
      <c r="F581" s="192" t="s">
        <v>997</v>
      </c>
      <c r="G581" s="193" t="s">
        <v>148</v>
      </c>
      <c r="H581" s="194">
        <v>68.768000000000001</v>
      </c>
      <c r="I581" s="195"/>
      <c r="J581" s="196">
        <f>ROUND(I581*H581,2)</f>
        <v>0</v>
      </c>
      <c r="K581" s="192" t="s">
        <v>156</v>
      </c>
      <c r="L581" s="61"/>
      <c r="M581" s="197" t="s">
        <v>21</v>
      </c>
      <c r="N581" s="198" t="s">
        <v>42</v>
      </c>
      <c r="O581" s="42"/>
      <c r="P581" s="199">
        <f>O581*H581</f>
        <v>0</v>
      </c>
      <c r="Q581" s="199">
        <v>3.0000000000000001E-3</v>
      </c>
      <c r="R581" s="199">
        <f>Q581*H581</f>
        <v>0.20630400000000002</v>
      </c>
      <c r="S581" s="199">
        <v>0</v>
      </c>
      <c r="T581" s="200">
        <f>S581*H581</f>
        <v>0</v>
      </c>
      <c r="AR581" s="24" t="s">
        <v>232</v>
      </c>
      <c r="AT581" s="24" t="s">
        <v>145</v>
      </c>
      <c r="AU581" s="24" t="s">
        <v>80</v>
      </c>
      <c r="AY581" s="24" t="s">
        <v>144</v>
      </c>
      <c r="BE581" s="201">
        <f>IF(N581="základní",J581,0)</f>
        <v>0</v>
      </c>
      <c r="BF581" s="201">
        <f>IF(N581="snížená",J581,0)</f>
        <v>0</v>
      </c>
      <c r="BG581" s="201">
        <f>IF(N581="zákl. přenesená",J581,0)</f>
        <v>0</v>
      </c>
      <c r="BH581" s="201">
        <f>IF(N581="sníž. přenesená",J581,0)</f>
        <v>0</v>
      </c>
      <c r="BI581" s="201">
        <f>IF(N581="nulová",J581,0)</f>
        <v>0</v>
      </c>
      <c r="BJ581" s="24" t="s">
        <v>76</v>
      </c>
      <c r="BK581" s="201">
        <f>ROUND(I581*H581,2)</f>
        <v>0</v>
      </c>
      <c r="BL581" s="24" t="s">
        <v>232</v>
      </c>
      <c r="BM581" s="24" t="s">
        <v>998</v>
      </c>
    </row>
    <row r="582" spans="2:65" s="11" customFormat="1">
      <c r="B582" s="202"/>
      <c r="C582" s="203"/>
      <c r="D582" s="204" t="s">
        <v>151</v>
      </c>
      <c r="E582" s="205" t="s">
        <v>21</v>
      </c>
      <c r="F582" s="206" t="s">
        <v>215</v>
      </c>
      <c r="G582" s="203"/>
      <c r="H582" s="207" t="s">
        <v>21</v>
      </c>
      <c r="I582" s="208"/>
      <c r="J582" s="203"/>
      <c r="K582" s="203"/>
      <c r="L582" s="209"/>
      <c r="M582" s="210"/>
      <c r="N582" s="211"/>
      <c r="O582" s="211"/>
      <c r="P582" s="211"/>
      <c r="Q582" s="211"/>
      <c r="R582" s="211"/>
      <c r="S582" s="211"/>
      <c r="T582" s="212"/>
      <c r="AT582" s="213" t="s">
        <v>151</v>
      </c>
      <c r="AU582" s="213" t="s">
        <v>80</v>
      </c>
      <c r="AV582" s="11" t="s">
        <v>76</v>
      </c>
      <c r="AW582" s="11" t="s">
        <v>35</v>
      </c>
      <c r="AX582" s="11" t="s">
        <v>71</v>
      </c>
      <c r="AY582" s="213" t="s">
        <v>144</v>
      </c>
    </row>
    <row r="583" spans="2:65" s="12" customFormat="1">
      <c r="B583" s="214"/>
      <c r="C583" s="215"/>
      <c r="D583" s="204" t="s">
        <v>151</v>
      </c>
      <c r="E583" s="226" t="s">
        <v>21</v>
      </c>
      <c r="F583" s="227" t="s">
        <v>999</v>
      </c>
      <c r="G583" s="215"/>
      <c r="H583" s="228">
        <v>29.167999999999999</v>
      </c>
      <c r="I583" s="220"/>
      <c r="J583" s="215"/>
      <c r="K583" s="215"/>
      <c r="L583" s="221"/>
      <c r="M583" s="222"/>
      <c r="N583" s="223"/>
      <c r="O583" s="223"/>
      <c r="P583" s="223"/>
      <c r="Q583" s="223"/>
      <c r="R583" s="223"/>
      <c r="S583" s="223"/>
      <c r="T583" s="224"/>
      <c r="AT583" s="225" t="s">
        <v>151</v>
      </c>
      <c r="AU583" s="225" t="s">
        <v>80</v>
      </c>
      <c r="AV583" s="12" t="s">
        <v>80</v>
      </c>
      <c r="AW583" s="12" t="s">
        <v>35</v>
      </c>
      <c r="AX583" s="12" t="s">
        <v>71</v>
      </c>
      <c r="AY583" s="225" t="s">
        <v>144</v>
      </c>
    </row>
    <row r="584" spans="2:65" s="12" customFormat="1">
      <c r="B584" s="214"/>
      <c r="C584" s="215"/>
      <c r="D584" s="204" t="s">
        <v>151</v>
      </c>
      <c r="E584" s="226" t="s">
        <v>21</v>
      </c>
      <c r="F584" s="227" t="s">
        <v>1000</v>
      </c>
      <c r="G584" s="215"/>
      <c r="H584" s="228">
        <v>39.6</v>
      </c>
      <c r="I584" s="220"/>
      <c r="J584" s="215"/>
      <c r="K584" s="215"/>
      <c r="L584" s="221"/>
      <c r="M584" s="222"/>
      <c r="N584" s="223"/>
      <c r="O584" s="223"/>
      <c r="P584" s="223"/>
      <c r="Q584" s="223"/>
      <c r="R584" s="223"/>
      <c r="S584" s="223"/>
      <c r="T584" s="224"/>
      <c r="AT584" s="225" t="s">
        <v>151</v>
      </c>
      <c r="AU584" s="225" t="s">
        <v>80</v>
      </c>
      <c r="AV584" s="12" t="s">
        <v>80</v>
      </c>
      <c r="AW584" s="12" t="s">
        <v>35</v>
      </c>
      <c r="AX584" s="12" t="s">
        <v>71</v>
      </c>
      <c r="AY584" s="225" t="s">
        <v>144</v>
      </c>
    </row>
    <row r="585" spans="2:65" s="13" customFormat="1">
      <c r="B585" s="231"/>
      <c r="C585" s="232"/>
      <c r="D585" s="216" t="s">
        <v>151</v>
      </c>
      <c r="E585" s="233" t="s">
        <v>21</v>
      </c>
      <c r="F585" s="234" t="s">
        <v>176</v>
      </c>
      <c r="G585" s="232"/>
      <c r="H585" s="235">
        <v>68.768000000000001</v>
      </c>
      <c r="I585" s="236"/>
      <c r="J585" s="232"/>
      <c r="K585" s="232"/>
      <c r="L585" s="237"/>
      <c r="M585" s="238"/>
      <c r="N585" s="239"/>
      <c r="O585" s="239"/>
      <c r="P585" s="239"/>
      <c r="Q585" s="239"/>
      <c r="R585" s="239"/>
      <c r="S585" s="239"/>
      <c r="T585" s="240"/>
      <c r="AT585" s="241" t="s">
        <v>151</v>
      </c>
      <c r="AU585" s="241" t="s">
        <v>80</v>
      </c>
      <c r="AV585" s="13" t="s">
        <v>86</v>
      </c>
      <c r="AW585" s="13" t="s">
        <v>35</v>
      </c>
      <c r="AX585" s="13" t="s">
        <v>76</v>
      </c>
      <c r="AY585" s="241" t="s">
        <v>144</v>
      </c>
    </row>
    <row r="586" spans="2:65" s="1" customFormat="1" ht="22.5" customHeight="1">
      <c r="B586" s="41"/>
      <c r="C586" s="245" t="s">
        <v>1001</v>
      </c>
      <c r="D586" s="245" t="s">
        <v>268</v>
      </c>
      <c r="E586" s="246" t="s">
        <v>1002</v>
      </c>
      <c r="F586" s="247" t="s">
        <v>1003</v>
      </c>
      <c r="G586" s="248" t="s">
        <v>148</v>
      </c>
      <c r="H586" s="249">
        <v>75.644999999999996</v>
      </c>
      <c r="I586" s="250"/>
      <c r="J586" s="251">
        <f>ROUND(I586*H586,2)</f>
        <v>0</v>
      </c>
      <c r="K586" s="247" t="s">
        <v>21</v>
      </c>
      <c r="L586" s="252"/>
      <c r="M586" s="253" t="s">
        <v>21</v>
      </c>
      <c r="N586" s="254" t="s">
        <v>42</v>
      </c>
      <c r="O586" s="42"/>
      <c r="P586" s="199">
        <f>O586*H586</f>
        <v>0</v>
      </c>
      <c r="Q586" s="199">
        <v>1.26E-2</v>
      </c>
      <c r="R586" s="199">
        <f>Q586*H586</f>
        <v>0.95312699999999995</v>
      </c>
      <c r="S586" s="199">
        <v>0</v>
      </c>
      <c r="T586" s="200">
        <f>S586*H586</f>
        <v>0</v>
      </c>
      <c r="AR586" s="24" t="s">
        <v>314</v>
      </c>
      <c r="AT586" s="24" t="s">
        <v>268</v>
      </c>
      <c r="AU586" s="24" t="s">
        <v>80</v>
      </c>
      <c r="AY586" s="24" t="s">
        <v>144</v>
      </c>
      <c r="BE586" s="201">
        <f>IF(N586="základní",J586,0)</f>
        <v>0</v>
      </c>
      <c r="BF586" s="201">
        <f>IF(N586="snížená",J586,0)</f>
        <v>0</v>
      </c>
      <c r="BG586" s="201">
        <f>IF(N586="zákl. přenesená",J586,0)</f>
        <v>0</v>
      </c>
      <c r="BH586" s="201">
        <f>IF(N586="sníž. přenesená",J586,0)</f>
        <v>0</v>
      </c>
      <c r="BI586" s="201">
        <f>IF(N586="nulová",J586,0)</f>
        <v>0</v>
      </c>
      <c r="BJ586" s="24" t="s">
        <v>76</v>
      </c>
      <c r="BK586" s="201">
        <f>ROUND(I586*H586,2)</f>
        <v>0</v>
      </c>
      <c r="BL586" s="24" t="s">
        <v>232</v>
      </c>
      <c r="BM586" s="24" t="s">
        <v>1004</v>
      </c>
    </row>
    <row r="587" spans="2:65" s="12" customFormat="1">
      <c r="B587" s="214"/>
      <c r="C587" s="215"/>
      <c r="D587" s="216" t="s">
        <v>151</v>
      </c>
      <c r="E587" s="217" t="s">
        <v>21</v>
      </c>
      <c r="F587" s="218" t="s">
        <v>1005</v>
      </c>
      <c r="G587" s="215"/>
      <c r="H587" s="219">
        <v>75.644999999999996</v>
      </c>
      <c r="I587" s="220"/>
      <c r="J587" s="215"/>
      <c r="K587" s="215"/>
      <c r="L587" s="221"/>
      <c r="M587" s="222"/>
      <c r="N587" s="223"/>
      <c r="O587" s="223"/>
      <c r="P587" s="223"/>
      <c r="Q587" s="223"/>
      <c r="R587" s="223"/>
      <c r="S587" s="223"/>
      <c r="T587" s="224"/>
      <c r="AT587" s="225" t="s">
        <v>151</v>
      </c>
      <c r="AU587" s="225" t="s">
        <v>80</v>
      </c>
      <c r="AV587" s="12" t="s">
        <v>80</v>
      </c>
      <c r="AW587" s="12" t="s">
        <v>35</v>
      </c>
      <c r="AX587" s="12" t="s">
        <v>76</v>
      </c>
      <c r="AY587" s="225" t="s">
        <v>144</v>
      </c>
    </row>
    <row r="588" spans="2:65" s="1" customFormat="1" ht="22.5" customHeight="1">
      <c r="B588" s="41"/>
      <c r="C588" s="190" t="s">
        <v>1006</v>
      </c>
      <c r="D588" s="190" t="s">
        <v>145</v>
      </c>
      <c r="E588" s="191" t="s">
        <v>1007</v>
      </c>
      <c r="F588" s="192" t="s">
        <v>1008</v>
      </c>
      <c r="G588" s="193" t="s">
        <v>148</v>
      </c>
      <c r="H588" s="194">
        <v>68.768000000000001</v>
      </c>
      <c r="I588" s="195"/>
      <c r="J588" s="196">
        <f>ROUND(I588*H588,2)</f>
        <v>0</v>
      </c>
      <c r="K588" s="192" t="s">
        <v>156</v>
      </c>
      <c r="L588" s="61"/>
      <c r="M588" s="197" t="s">
        <v>21</v>
      </c>
      <c r="N588" s="198" t="s">
        <v>42</v>
      </c>
      <c r="O588" s="42"/>
      <c r="P588" s="199">
        <f>O588*H588</f>
        <v>0</v>
      </c>
      <c r="Q588" s="199">
        <v>2.7E-4</v>
      </c>
      <c r="R588" s="199">
        <f>Q588*H588</f>
        <v>1.8567360000000002E-2</v>
      </c>
      <c r="S588" s="199">
        <v>0</v>
      </c>
      <c r="T588" s="200">
        <f>S588*H588</f>
        <v>0</v>
      </c>
      <c r="AR588" s="24" t="s">
        <v>232</v>
      </c>
      <c r="AT588" s="24" t="s">
        <v>145</v>
      </c>
      <c r="AU588" s="24" t="s">
        <v>80</v>
      </c>
      <c r="AY588" s="24" t="s">
        <v>144</v>
      </c>
      <c r="BE588" s="201">
        <f>IF(N588="základní",J588,0)</f>
        <v>0</v>
      </c>
      <c r="BF588" s="201">
        <f>IF(N588="snížená",J588,0)</f>
        <v>0</v>
      </c>
      <c r="BG588" s="201">
        <f>IF(N588="zákl. přenesená",J588,0)</f>
        <v>0</v>
      </c>
      <c r="BH588" s="201">
        <f>IF(N588="sníž. přenesená",J588,0)</f>
        <v>0</v>
      </c>
      <c r="BI588" s="201">
        <f>IF(N588="nulová",J588,0)</f>
        <v>0</v>
      </c>
      <c r="BJ588" s="24" t="s">
        <v>76</v>
      </c>
      <c r="BK588" s="201">
        <f>ROUND(I588*H588,2)</f>
        <v>0</v>
      </c>
      <c r="BL588" s="24" t="s">
        <v>232</v>
      </c>
      <c r="BM588" s="24" t="s">
        <v>1009</v>
      </c>
    </row>
    <row r="589" spans="2:65" s="12" customFormat="1">
      <c r="B589" s="214"/>
      <c r="C589" s="215"/>
      <c r="D589" s="216" t="s">
        <v>151</v>
      </c>
      <c r="E589" s="217" t="s">
        <v>21</v>
      </c>
      <c r="F589" s="218" t="s">
        <v>1010</v>
      </c>
      <c r="G589" s="215"/>
      <c r="H589" s="219">
        <v>68.768000000000001</v>
      </c>
      <c r="I589" s="220"/>
      <c r="J589" s="215"/>
      <c r="K589" s="215"/>
      <c r="L589" s="221"/>
      <c r="M589" s="222"/>
      <c r="N589" s="223"/>
      <c r="O589" s="223"/>
      <c r="P589" s="223"/>
      <c r="Q589" s="223"/>
      <c r="R589" s="223"/>
      <c r="S589" s="223"/>
      <c r="T589" s="224"/>
      <c r="AT589" s="225" t="s">
        <v>151</v>
      </c>
      <c r="AU589" s="225" t="s">
        <v>80</v>
      </c>
      <c r="AV589" s="12" t="s">
        <v>80</v>
      </c>
      <c r="AW589" s="12" t="s">
        <v>35</v>
      </c>
      <c r="AX589" s="12" t="s">
        <v>76</v>
      </c>
      <c r="AY589" s="225" t="s">
        <v>144</v>
      </c>
    </row>
    <row r="590" spans="2:65" s="1" customFormat="1" ht="22.5" customHeight="1">
      <c r="B590" s="41"/>
      <c r="C590" s="190" t="s">
        <v>1011</v>
      </c>
      <c r="D590" s="190" t="s">
        <v>145</v>
      </c>
      <c r="E590" s="191" t="s">
        <v>1012</v>
      </c>
      <c r="F590" s="192" t="s">
        <v>1013</v>
      </c>
      <c r="G590" s="193" t="s">
        <v>261</v>
      </c>
      <c r="H590" s="194">
        <v>9.6</v>
      </c>
      <c r="I590" s="195"/>
      <c r="J590" s="196">
        <f>ROUND(I590*H590,2)</f>
        <v>0</v>
      </c>
      <c r="K590" s="192" t="s">
        <v>156</v>
      </c>
      <c r="L590" s="61"/>
      <c r="M590" s="197" t="s">
        <v>21</v>
      </c>
      <c r="N590" s="198" t="s">
        <v>42</v>
      </c>
      <c r="O590" s="42"/>
      <c r="P590" s="199">
        <f>O590*H590</f>
        <v>0</v>
      </c>
      <c r="Q590" s="199">
        <v>9.0000000000000006E-5</v>
      </c>
      <c r="R590" s="199">
        <f>Q590*H590</f>
        <v>8.6400000000000008E-4</v>
      </c>
      <c r="S590" s="199">
        <v>0</v>
      </c>
      <c r="T590" s="200">
        <f>S590*H590</f>
        <v>0</v>
      </c>
      <c r="AR590" s="24" t="s">
        <v>232</v>
      </c>
      <c r="AT590" s="24" t="s">
        <v>145</v>
      </c>
      <c r="AU590" s="24" t="s">
        <v>80</v>
      </c>
      <c r="AY590" s="24" t="s">
        <v>144</v>
      </c>
      <c r="BE590" s="201">
        <f>IF(N590="základní",J590,0)</f>
        <v>0</v>
      </c>
      <c r="BF590" s="201">
        <f>IF(N590="snížená",J590,0)</f>
        <v>0</v>
      </c>
      <c r="BG590" s="201">
        <f>IF(N590="zákl. přenesená",J590,0)</f>
        <v>0</v>
      </c>
      <c r="BH590" s="201">
        <f>IF(N590="sníž. přenesená",J590,0)</f>
        <v>0</v>
      </c>
      <c r="BI590" s="201">
        <f>IF(N590="nulová",J590,0)</f>
        <v>0</v>
      </c>
      <c r="BJ590" s="24" t="s">
        <v>76</v>
      </c>
      <c r="BK590" s="201">
        <f>ROUND(I590*H590,2)</f>
        <v>0</v>
      </c>
      <c r="BL590" s="24" t="s">
        <v>232</v>
      </c>
      <c r="BM590" s="24" t="s">
        <v>1014</v>
      </c>
    </row>
    <row r="591" spans="2:65" s="11" customFormat="1">
      <c r="B591" s="202"/>
      <c r="C591" s="203"/>
      <c r="D591" s="204" t="s">
        <v>151</v>
      </c>
      <c r="E591" s="205" t="s">
        <v>21</v>
      </c>
      <c r="F591" s="206" t="s">
        <v>215</v>
      </c>
      <c r="G591" s="203"/>
      <c r="H591" s="207" t="s">
        <v>21</v>
      </c>
      <c r="I591" s="208"/>
      <c r="J591" s="203"/>
      <c r="K591" s="203"/>
      <c r="L591" s="209"/>
      <c r="M591" s="210"/>
      <c r="N591" s="211"/>
      <c r="O591" s="211"/>
      <c r="P591" s="211"/>
      <c r="Q591" s="211"/>
      <c r="R591" s="211"/>
      <c r="S591" s="211"/>
      <c r="T591" s="212"/>
      <c r="AT591" s="213" t="s">
        <v>151</v>
      </c>
      <c r="AU591" s="213" t="s">
        <v>80</v>
      </c>
      <c r="AV591" s="11" t="s">
        <v>76</v>
      </c>
      <c r="AW591" s="11" t="s">
        <v>35</v>
      </c>
      <c r="AX591" s="11" t="s">
        <v>71</v>
      </c>
      <c r="AY591" s="213" t="s">
        <v>144</v>
      </c>
    </row>
    <row r="592" spans="2:65" s="12" customFormat="1">
      <c r="B592" s="214"/>
      <c r="C592" s="215"/>
      <c r="D592" s="216" t="s">
        <v>151</v>
      </c>
      <c r="E592" s="217" t="s">
        <v>21</v>
      </c>
      <c r="F592" s="218" t="s">
        <v>1015</v>
      </c>
      <c r="G592" s="215"/>
      <c r="H592" s="219">
        <v>9.6</v>
      </c>
      <c r="I592" s="220"/>
      <c r="J592" s="215"/>
      <c r="K592" s="215"/>
      <c r="L592" s="221"/>
      <c r="M592" s="222"/>
      <c r="N592" s="223"/>
      <c r="O592" s="223"/>
      <c r="P592" s="223"/>
      <c r="Q592" s="223"/>
      <c r="R592" s="223"/>
      <c r="S592" s="223"/>
      <c r="T592" s="224"/>
      <c r="AT592" s="225" t="s">
        <v>151</v>
      </c>
      <c r="AU592" s="225" t="s">
        <v>80</v>
      </c>
      <c r="AV592" s="12" t="s">
        <v>80</v>
      </c>
      <c r="AW592" s="12" t="s">
        <v>35</v>
      </c>
      <c r="AX592" s="12" t="s">
        <v>76</v>
      </c>
      <c r="AY592" s="225" t="s">
        <v>144</v>
      </c>
    </row>
    <row r="593" spans="2:65" s="1" customFormat="1" ht="22.5" customHeight="1">
      <c r="B593" s="41"/>
      <c r="C593" s="190" t="s">
        <v>1016</v>
      </c>
      <c r="D593" s="190" t="s">
        <v>145</v>
      </c>
      <c r="E593" s="191" t="s">
        <v>1017</v>
      </c>
      <c r="F593" s="192" t="s">
        <v>1018</v>
      </c>
      <c r="G593" s="193" t="s">
        <v>261</v>
      </c>
      <c r="H593" s="194">
        <v>34.299999999999997</v>
      </c>
      <c r="I593" s="195"/>
      <c r="J593" s="196">
        <f>ROUND(I593*H593,2)</f>
        <v>0</v>
      </c>
      <c r="K593" s="192" t="s">
        <v>21</v>
      </c>
      <c r="L593" s="61"/>
      <c r="M593" s="197" t="s">
        <v>21</v>
      </c>
      <c r="N593" s="198" t="s">
        <v>42</v>
      </c>
      <c r="O593" s="42"/>
      <c r="P593" s="199">
        <f>O593*H593</f>
        <v>0</v>
      </c>
      <c r="Q593" s="199">
        <v>3.1E-4</v>
      </c>
      <c r="R593" s="199">
        <f>Q593*H593</f>
        <v>1.0632999999999998E-2</v>
      </c>
      <c r="S593" s="199">
        <v>0</v>
      </c>
      <c r="T593" s="200">
        <f>S593*H593</f>
        <v>0</v>
      </c>
      <c r="AR593" s="24" t="s">
        <v>232</v>
      </c>
      <c r="AT593" s="24" t="s">
        <v>145</v>
      </c>
      <c r="AU593" s="24" t="s">
        <v>80</v>
      </c>
      <c r="AY593" s="24" t="s">
        <v>144</v>
      </c>
      <c r="BE593" s="201">
        <f>IF(N593="základní",J593,0)</f>
        <v>0</v>
      </c>
      <c r="BF593" s="201">
        <f>IF(N593="snížená",J593,0)</f>
        <v>0</v>
      </c>
      <c r="BG593" s="201">
        <f>IF(N593="zákl. přenesená",J593,0)</f>
        <v>0</v>
      </c>
      <c r="BH593" s="201">
        <f>IF(N593="sníž. přenesená",J593,0)</f>
        <v>0</v>
      </c>
      <c r="BI593" s="201">
        <f>IF(N593="nulová",J593,0)</f>
        <v>0</v>
      </c>
      <c r="BJ593" s="24" t="s">
        <v>76</v>
      </c>
      <c r="BK593" s="201">
        <f>ROUND(I593*H593,2)</f>
        <v>0</v>
      </c>
      <c r="BL593" s="24" t="s">
        <v>232</v>
      </c>
      <c r="BM593" s="24" t="s">
        <v>1019</v>
      </c>
    </row>
    <row r="594" spans="2:65" s="11" customFormat="1">
      <c r="B594" s="202"/>
      <c r="C594" s="203"/>
      <c r="D594" s="204" t="s">
        <v>151</v>
      </c>
      <c r="E594" s="205" t="s">
        <v>21</v>
      </c>
      <c r="F594" s="206" t="s">
        <v>215</v>
      </c>
      <c r="G594" s="203"/>
      <c r="H594" s="207" t="s">
        <v>21</v>
      </c>
      <c r="I594" s="208"/>
      <c r="J594" s="203"/>
      <c r="K594" s="203"/>
      <c r="L594" s="209"/>
      <c r="M594" s="210"/>
      <c r="N594" s="211"/>
      <c r="O594" s="211"/>
      <c r="P594" s="211"/>
      <c r="Q594" s="211"/>
      <c r="R594" s="211"/>
      <c r="S594" s="211"/>
      <c r="T594" s="212"/>
      <c r="AT594" s="213" t="s">
        <v>151</v>
      </c>
      <c r="AU594" s="213" t="s">
        <v>80</v>
      </c>
      <c r="AV594" s="11" t="s">
        <v>76</v>
      </c>
      <c r="AW594" s="11" t="s">
        <v>35</v>
      </c>
      <c r="AX594" s="11" t="s">
        <v>71</v>
      </c>
      <c r="AY594" s="213" t="s">
        <v>144</v>
      </c>
    </row>
    <row r="595" spans="2:65" s="12" customFormat="1">
      <c r="B595" s="214"/>
      <c r="C595" s="215"/>
      <c r="D595" s="216" t="s">
        <v>151</v>
      </c>
      <c r="E595" s="217" t="s">
        <v>21</v>
      </c>
      <c r="F595" s="218" t="s">
        <v>1020</v>
      </c>
      <c r="G595" s="215"/>
      <c r="H595" s="219">
        <v>34.299999999999997</v>
      </c>
      <c r="I595" s="220"/>
      <c r="J595" s="215"/>
      <c r="K595" s="215"/>
      <c r="L595" s="221"/>
      <c r="M595" s="222"/>
      <c r="N595" s="223"/>
      <c r="O595" s="223"/>
      <c r="P595" s="223"/>
      <c r="Q595" s="223"/>
      <c r="R595" s="223"/>
      <c r="S595" s="223"/>
      <c r="T595" s="224"/>
      <c r="AT595" s="225" t="s">
        <v>151</v>
      </c>
      <c r="AU595" s="225" t="s">
        <v>80</v>
      </c>
      <c r="AV595" s="12" t="s">
        <v>80</v>
      </c>
      <c r="AW595" s="12" t="s">
        <v>35</v>
      </c>
      <c r="AX595" s="12" t="s">
        <v>76</v>
      </c>
      <c r="AY595" s="225" t="s">
        <v>144</v>
      </c>
    </row>
    <row r="596" spans="2:65" s="1" customFormat="1" ht="22.5" customHeight="1">
      <c r="B596" s="41"/>
      <c r="C596" s="190" t="s">
        <v>1021</v>
      </c>
      <c r="D596" s="190" t="s">
        <v>145</v>
      </c>
      <c r="E596" s="191" t="s">
        <v>1022</v>
      </c>
      <c r="F596" s="192" t="s">
        <v>1023</v>
      </c>
      <c r="G596" s="193" t="s">
        <v>261</v>
      </c>
      <c r="H596" s="194">
        <v>36.183999999999997</v>
      </c>
      <c r="I596" s="195"/>
      <c r="J596" s="196">
        <f>ROUND(I596*H596,2)</f>
        <v>0</v>
      </c>
      <c r="K596" s="192" t="s">
        <v>21</v>
      </c>
      <c r="L596" s="61"/>
      <c r="M596" s="197" t="s">
        <v>21</v>
      </c>
      <c r="N596" s="198" t="s">
        <v>42</v>
      </c>
      <c r="O596" s="42"/>
      <c r="P596" s="199">
        <f>O596*H596</f>
        <v>0</v>
      </c>
      <c r="Q596" s="199">
        <v>2.5999999999999998E-4</v>
      </c>
      <c r="R596" s="199">
        <f>Q596*H596</f>
        <v>9.4078399999999989E-3</v>
      </c>
      <c r="S596" s="199">
        <v>0</v>
      </c>
      <c r="T596" s="200">
        <f>S596*H596</f>
        <v>0</v>
      </c>
      <c r="AR596" s="24" t="s">
        <v>232</v>
      </c>
      <c r="AT596" s="24" t="s">
        <v>145</v>
      </c>
      <c r="AU596" s="24" t="s">
        <v>80</v>
      </c>
      <c r="AY596" s="24" t="s">
        <v>144</v>
      </c>
      <c r="BE596" s="201">
        <f>IF(N596="základní",J596,0)</f>
        <v>0</v>
      </c>
      <c r="BF596" s="201">
        <f>IF(N596="snížená",J596,0)</f>
        <v>0</v>
      </c>
      <c r="BG596" s="201">
        <f>IF(N596="zákl. přenesená",J596,0)</f>
        <v>0</v>
      </c>
      <c r="BH596" s="201">
        <f>IF(N596="sníž. přenesená",J596,0)</f>
        <v>0</v>
      </c>
      <c r="BI596" s="201">
        <f>IF(N596="nulová",J596,0)</f>
        <v>0</v>
      </c>
      <c r="BJ596" s="24" t="s">
        <v>76</v>
      </c>
      <c r="BK596" s="201">
        <f>ROUND(I596*H596,2)</f>
        <v>0</v>
      </c>
      <c r="BL596" s="24" t="s">
        <v>232</v>
      </c>
      <c r="BM596" s="24" t="s">
        <v>1024</v>
      </c>
    </row>
    <row r="597" spans="2:65" s="11" customFormat="1">
      <c r="B597" s="202"/>
      <c r="C597" s="203"/>
      <c r="D597" s="204" t="s">
        <v>151</v>
      </c>
      <c r="E597" s="205" t="s">
        <v>21</v>
      </c>
      <c r="F597" s="206" t="s">
        <v>215</v>
      </c>
      <c r="G597" s="203"/>
      <c r="H597" s="207" t="s">
        <v>21</v>
      </c>
      <c r="I597" s="208"/>
      <c r="J597" s="203"/>
      <c r="K597" s="203"/>
      <c r="L597" s="209"/>
      <c r="M597" s="210"/>
      <c r="N597" s="211"/>
      <c r="O597" s="211"/>
      <c r="P597" s="211"/>
      <c r="Q597" s="211"/>
      <c r="R597" s="211"/>
      <c r="S597" s="211"/>
      <c r="T597" s="212"/>
      <c r="AT597" s="213" t="s">
        <v>151</v>
      </c>
      <c r="AU597" s="213" t="s">
        <v>80</v>
      </c>
      <c r="AV597" s="11" t="s">
        <v>76</v>
      </c>
      <c r="AW597" s="11" t="s">
        <v>35</v>
      </c>
      <c r="AX597" s="11" t="s">
        <v>71</v>
      </c>
      <c r="AY597" s="213" t="s">
        <v>144</v>
      </c>
    </row>
    <row r="598" spans="2:65" s="12" customFormat="1">
      <c r="B598" s="214"/>
      <c r="C598" s="215"/>
      <c r="D598" s="204" t="s">
        <v>151</v>
      </c>
      <c r="E598" s="226" t="s">
        <v>21</v>
      </c>
      <c r="F598" s="227" t="s">
        <v>1025</v>
      </c>
      <c r="G598" s="215"/>
      <c r="H598" s="228">
        <v>14.584</v>
      </c>
      <c r="I598" s="220"/>
      <c r="J598" s="215"/>
      <c r="K598" s="215"/>
      <c r="L598" s="221"/>
      <c r="M598" s="222"/>
      <c r="N598" s="223"/>
      <c r="O598" s="223"/>
      <c r="P598" s="223"/>
      <c r="Q598" s="223"/>
      <c r="R598" s="223"/>
      <c r="S598" s="223"/>
      <c r="T598" s="224"/>
      <c r="AT598" s="225" t="s">
        <v>151</v>
      </c>
      <c r="AU598" s="225" t="s">
        <v>80</v>
      </c>
      <c r="AV598" s="12" t="s">
        <v>80</v>
      </c>
      <c r="AW598" s="12" t="s">
        <v>35</v>
      </c>
      <c r="AX598" s="12" t="s">
        <v>71</v>
      </c>
      <c r="AY598" s="225" t="s">
        <v>144</v>
      </c>
    </row>
    <row r="599" spans="2:65" s="12" customFormat="1">
      <c r="B599" s="214"/>
      <c r="C599" s="215"/>
      <c r="D599" s="204" t="s">
        <v>151</v>
      </c>
      <c r="E599" s="226" t="s">
        <v>21</v>
      </c>
      <c r="F599" s="227" t="s">
        <v>1026</v>
      </c>
      <c r="G599" s="215"/>
      <c r="H599" s="228">
        <v>21.6</v>
      </c>
      <c r="I599" s="220"/>
      <c r="J599" s="215"/>
      <c r="K599" s="215"/>
      <c r="L599" s="221"/>
      <c r="M599" s="222"/>
      <c r="N599" s="223"/>
      <c r="O599" s="223"/>
      <c r="P599" s="223"/>
      <c r="Q599" s="223"/>
      <c r="R599" s="223"/>
      <c r="S599" s="223"/>
      <c r="T599" s="224"/>
      <c r="AT599" s="225" t="s">
        <v>151</v>
      </c>
      <c r="AU599" s="225" t="s">
        <v>80</v>
      </c>
      <c r="AV599" s="12" t="s">
        <v>80</v>
      </c>
      <c r="AW599" s="12" t="s">
        <v>35</v>
      </c>
      <c r="AX599" s="12" t="s">
        <v>71</v>
      </c>
      <c r="AY599" s="225" t="s">
        <v>144</v>
      </c>
    </row>
    <row r="600" spans="2:65" s="13" customFormat="1">
      <c r="B600" s="231"/>
      <c r="C600" s="232"/>
      <c r="D600" s="216" t="s">
        <v>151</v>
      </c>
      <c r="E600" s="233" t="s">
        <v>21</v>
      </c>
      <c r="F600" s="234" t="s">
        <v>176</v>
      </c>
      <c r="G600" s="232"/>
      <c r="H600" s="235">
        <v>36.183999999999997</v>
      </c>
      <c r="I600" s="236"/>
      <c r="J600" s="232"/>
      <c r="K600" s="232"/>
      <c r="L600" s="237"/>
      <c r="M600" s="238"/>
      <c r="N600" s="239"/>
      <c r="O600" s="239"/>
      <c r="P600" s="239"/>
      <c r="Q600" s="239"/>
      <c r="R600" s="239"/>
      <c r="S600" s="239"/>
      <c r="T600" s="240"/>
      <c r="AT600" s="241" t="s">
        <v>151</v>
      </c>
      <c r="AU600" s="241" t="s">
        <v>80</v>
      </c>
      <c r="AV600" s="13" t="s">
        <v>86</v>
      </c>
      <c r="AW600" s="13" t="s">
        <v>35</v>
      </c>
      <c r="AX600" s="13" t="s">
        <v>76</v>
      </c>
      <c r="AY600" s="241" t="s">
        <v>144</v>
      </c>
    </row>
    <row r="601" spans="2:65" s="1" customFormat="1" ht="22.5" customHeight="1">
      <c r="B601" s="41"/>
      <c r="C601" s="190" t="s">
        <v>1027</v>
      </c>
      <c r="D601" s="190" t="s">
        <v>145</v>
      </c>
      <c r="E601" s="191" t="s">
        <v>1028</v>
      </c>
      <c r="F601" s="192" t="s">
        <v>1029</v>
      </c>
      <c r="G601" s="193" t="s">
        <v>148</v>
      </c>
      <c r="H601" s="194">
        <v>68.768000000000001</v>
      </c>
      <c r="I601" s="195"/>
      <c r="J601" s="196">
        <f>ROUND(I601*H601,2)</f>
        <v>0</v>
      </c>
      <c r="K601" s="192" t="s">
        <v>156</v>
      </c>
      <c r="L601" s="61"/>
      <c r="M601" s="197" t="s">
        <v>21</v>
      </c>
      <c r="N601" s="198" t="s">
        <v>42</v>
      </c>
      <c r="O601" s="42"/>
      <c r="P601" s="199">
        <f>O601*H601</f>
        <v>0</v>
      </c>
      <c r="Q601" s="199">
        <v>2.9999999999999997E-4</v>
      </c>
      <c r="R601" s="199">
        <f>Q601*H601</f>
        <v>2.06304E-2</v>
      </c>
      <c r="S601" s="199">
        <v>0</v>
      </c>
      <c r="T601" s="200">
        <f>S601*H601</f>
        <v>0</v>
      </c>
      <c r="AR601" s="24" t="s">
        <v>232</v>
      </c>
      <c r="AT601" s="24" t="s">
        <v>145</v>
      </c>
      <c r="AU601" s="24" t="s">
        <v>80</v>
      </c>
      <c r="AY601" s="24" t="s">
        <v>144</v>
      </c>
      <c r="BE601" s="201">
        <f>IF(N601="základní",J601,0)</f>
        <v>0</v>
      </c>
      <c r="BF601" s="201">
        <f>IF(N601="snížená",J601,0)</f>
        <v>0</v>
      </c>
      <c r="BG601" s="201">
        <f>IF(N601="zákl. přenesená",J601,0)</f>
        <v>0</v>
      </c>
      <c r="BH601" s="201">
        <f>IF(N601="sníž. přenesená",J601,0)</f>
        <v>0</v>
      </c>
      <c r="BI601" s="201">
        <f>IF(N601="nulová",J601,0)</f>
        <v>0</v>
      </c>
      <c r="BJ601" s="24" t="s">
        <v>76</v>
      </c>
      <c r="BK601" s="201">
        <f>ROUND(I601*H601,2)</f>
        <v>0</v>
      </c>
      <c r="BL601" s="24" t="s">
        <v>232</v>
      </c>
      <c r="BM601" s="24" t="s">
        <v>1030</v>
      </c>
    </row>
    <row r="602" spans="2:65" s="12" customFormat="1">
      <c r="B602" s="214"/>
      <c r="C602" s="215"/>
      <c r="D602" s="216" t="s">
        <v>151</v>
      </c>
      <c r="E602" s="217" t="s">
        <v>21</v>
      </c>
      <c r="F602" s="218" t="s">
        <v>1010</v>
      </c>
      <c r="G602" s="215"/>
      <c r="H602" s="219">
        <v>68.768000000000001</v>
      </c>
      <c r="I602" s="220"/>
      <c r="J602" s="215"/>
      <c r="K602" s="215"/>
      <c r="L602" s="221"/>
      <c r="M602" s="222"/>
      <c r="N602" s="223"/>
      <c r="O602" s="223"/>
      <c r="P602" s="223"/>
      <c r="Q602" s="223"/>
      <c r="R602" s="223"/>
      <c r="S602" s="223"/>
      <c r="T602" s="224"/>
      <c r="AT602" s="225" t="s">
        <v>151</v>
      </c>
      <c r="AU602" s="225" t="s">
        <v>80</v>
      </c>
      <c r="AV602" s="12" t="s">
        <v>80</v>
      </c>
      <c r="AW602" s="12" t="s">
        <v>35</v>
      </c>
      <c r="AX602" s="12" t="s">
        <v>76</v>
      </c>
      <c r="AY602" s="225" t="s">
        <v>144</v>
      </c>
    </row>
    <row r="603" spans="2:65" s="1" customFormat="1" ht="22.5" customHeight="1">
      <c r="B603" s="41"/>
      <c r="C603" s="190" t="s">
        <v>1031</v>
      </c>
      <c r="D603" s="190" t="s">
        <v>145</v>
      </c>
      <c r="E603" s="191" t="s">
        <v>1032</v>
      </c>
      <c r="F603" s="192" t="s">
        <v>1033</v>
      </c>
      <c r="G603" s="193" t="s">
        <v>206</v>
      </c>
      <c r="H603" s="194">
        <v>1.22</v>
      </c>
      <c r="I603" s="195"/>
      <c r="J603" s="196">
        <f>ROUND(I603*H603,2)</f>
        <v>0</v>
      </c>
      <c r="K603" s="192" t="s">
        <v>156</v>
      </c>
      <c r="L603" s="61"/>
      <c r="M603" s="197" t="s">
        <v>21</v>
      </c>
      <c r="N603" s="198" t="s">
        <v>42</v>
      </c>
      <c r="O603" s="42"/>
      <c r="P603" s="199">
        <f>O603*H603</f>
        <v>0</v>
      </c>
      <c r="Q603" s="199">
        <v>0</v>
      </c>
      <c r="R603" s="199">
        <f>Q603*H603</f>
        <v>0</v>
      </c>
      <c r="S603" s="199">
        <v>0</v>
      </c>
      <c r="T603" s="200">
        <f>S603*H603</f>
        <v>0</v>
      </c>
      <c r="AR603" s="24" t="s">
        <v>232</v>
      </c>
      <c r="AT603" s="24" t="s">
        <v>145</v>
      </c>
      <c r="AU603" s="24" t="s">
        <v>80</v>
      </c>
      <c r="AY603" s="24" t="s">
        <v>144</v>
      </c>
      <c r="BE603" s="201">
        <f>IF(N603="základní",J603,0)</f>
        <v>0</v>
      </c>
      <c r="BF603" s="201">
        <f>IF(N603="snížená",J603,0)</f>
        <v>0</v>
      </c>
      <c r="BG603" s="201">
        <f>IF(N603="zákl. přenesená",J603,0)</f>
        <v>0</v>
      </c>
      <c r="BH603" s="201">
        <f>IF(N603="sníž. přenesená",J603,0)</f>
        <v>0</v>
      </c>
      <c r="BI603" s="201">
        <f>IF(N603="nulová",J603,0)</f>
        <v>0</v>
      </c>
      <c r="BJ603" s="24" t="s">
        <v>76</v>
      </c>
      <c r="BK603" s="201">
        <f>ROUND(I603*H603,2)</f>
        <v>0</v>
      </c>
      <c r="BL603" s="24" t="s">
        <v>232</v>
      </c>
      <c r="BM603" s="24" t="s">
        <v>1034</v>
      </c>
    </row>
    <row r="604" spans="2:65" s="10" customFormat="1" ht="29.85" customHeight="1">
      <c r="B604" s="176"/>
      <c r="C604" s="177"/>
      <c r="D604" s="178" t="s">
        <v>70</v>
      </c>
      <c r="E604" s="229" t="s">
        <v>1035</v>
      </c>
      <c r="F604" s="229" t="s">
        <v>1036</v>
      </c>
      <c r="G604" s="177"/>
      <c r="H604" s="177"/>
      <c r="I604" s="180"/>
      <c r="J604" s="230">
        <f>BK604</f>
        <v>0</v>
      </c>
      <c r="K604" s="177"/>
      <c r="L604" s="182"/>
      <c r="M604" s="183"/>
      <c r="N604" s="184"/>
      <c r="O604" s="184"/>
      <c r="P604" s="185">
        <f>SUM(P605:P640)</f>
        <v>0</v>
      </c>
      <c r="Q604" s="184"/>
      <c r="R604" s="185">
        <f>SUM(R605:R640)</f>
        <v>0.14979550000000003</v>
      </c>
      <c r="S604" s="184"/>
      <c r="T604" s="186">
        <f>SUM(T605:T640)</f>
        <v>0</v>
      </c>
      <c r="AR604" s="187" t="s">
        <v>80</v>
      </c>
      <c r="AT604" s="188" t="s">
        <v>70</v>
      </c>
      <c r="AU604" s="188" t="s">
        <v>76</v>
      </c>
      <c r="AY604" s="187" t="s">
        <v>144</v>
      </c>
      <c r="BK604" s="189">
        <f>SUM(BK605:BK640)</f>
        <v>0</v>
      </c>
    </row>
    <row r="605" spans="2:65" s="1" customFormat="1" ht="22.5" customHeight="1">
      <c r="B605" s="41"/>
      <c r="C605" s="190" t="s">
        <v>1037</v>
      </c>
      <c r="D605" s="190" t="s">
        <v>145</v>
      </c>
      <c r="E605" s="191" t="s">
        <v>1038</v>
      </c>
      <c r="F605" s="192" t="s">
        <v>1039</v>
      </c>
      <c r="G605" s="193" t="s">
        <v>148</v>
      </c>
      <c r="H605" s="194">
        <v>36.5</v>
      </c>
      <c r="I605" s="195"/>
      <c r="J605" s="196">
        <f>ROUND(I605*H605,2)</f>
        <v>0</v>
      </c>
      <c r="K605" s="192" t="s">
        <v>156</v>
      </c>
      <c r="L605" s="61"/>
      <c r="M605" s="197" t="s">
        <v>21</v>
      </c>
      <c r="N605" s="198" t="s">
        <v>42</v>
      </c>
      <c r="O605" s="42"/>
      <c r="P605" s="199">
        <f>O605*H605</f>
        <v>0</v>
      </c>
      <c r="Q605" s="199">
        <v>1.7000000000000001E-4</v>
      </c>
      <c r="R605" s="199">
        <f>Q605*H605</f>
        <v>6.2050000000000004E-3</v>
      </c>
      <c r="S605" s="199">
        <v>0</v>
      </c>
      <c r="T605" s="200">
        <f>S605*H605</f>
        <v>0</v>
      </c>
      <c r="AR605" s="24" t="s">
        <v>232</v>
      </c>
      <c r="AT605" s="24" t="s">
        <v>145</v>
      </c>
      <c r="AU605" s="24" t="s">
        <v>80</v>
      </c>
      <c r="AY605" s="24" t="s">
        <v>144</v>
      </c>
      <c r="BE605" s="201">
        <f>IF(N605="základní",J605,0)</f>
        <v>0</v>
      </c>
      <c r="BF605" s="201">
        <f>IF(N605="snížená",J605,0)</f>
        <v>0</v>
      </c>
      <c r="BG605" s="201">
        <f>IF(N605="zákl. přenesená",J605,0)</f>
        <v>0</v>
      </c>
      <c r="BH605" s="201">
        <f>IF(N605="sníž. přenesená",J605,0)</f>
        <v>0</v>
      </c>
      <c r="BI605" s="201">
        <f>IF(N605="nulová",J605,0)</f>
        <v>0</v>
      </c>
      <c r="BJ605" s="24" t="s">
        <v>76</v>
      </c>
      <c r="BK605" s="201">
        <f>ROUND(I605*H605,2)</f>
        <v>0</v>
      </c>
      <c r="BL605" s="24" t="s">
        <v>232</v>
      </c>
      <c r="BM605" s="24" t="s">
        <v>1040</v>
      </c>
    </row>
    <row r="606" spans="2:65" s="12" customFormat="1">
      <c r="B606" s="214"/>
      <c r="C606" s="215"/>
      <c r="D606" s="216" t="s">
        <v>151</v>
      </c>
      <c r="E606" s="217" t="s">
        <v>21</v>
      </c>
      <c r="F606" s="218" t="s">
        <v>1041</v>
      </c>
      <c r="G606" s="215"/>
      <c r="H606" s="219">
        <v>36.5</v>
      </c>
      <c r="I606" s="220"/>
      <c r="J606" s="215"/>
      <c r="K606" s="215"/>
      <c r="L606" s="221"/>
      <c r="M606" s="222"/>
      <c r="N606" s="223"/>
      <c r="O606" s="223"/>
      <c r="P606" s="223"/>
      <c r="Q606" s="223"/>
      <c r="R606" s="223"/>
      <c r="S606" s="223"/>
      <c r="T606" s="224"/>
      <c r="AT606" s="225" t="s">
        <v>151</v>
      </c>
      <c r="AU606" s="225" t="s">
        <v>80</v>
      </c>
      <c r="AV606" s="12" t="s">
        <v>80</v>
      </c>
      <c r="AW606" s="12" t="s">
        <v>35</v>
      </c>
      <c r="AX606" s="12" t="s">
        <v>76</v>
      </c>
      <c r="AY606" s="225" t="s">
        <v>144</v>
      </c>
    </row>
    <row r="607" spans="2:65" s="1" customFormat="1" ht="22.5" customHeight="1">
      <c r="B607" s="41"/>
      <c r="C607" s="190" t="s">
        <v>1042</v>
      </c>
      <c r="D607" s="190" t="s">
        <v>145</v>
      </c>
      <c r="E607" s="191" t="s">
        <v>1043</v>
      </c>
      <c r="F607" s="192" t="s">
        <v>1044</v>
      </c>
      <c r="G607" s="193" t="s">
        <v>148</v>
      </c>
      <c r="H607" s="194">
        <v>36.5</v>
      </c>
      <c r="I607" s="195"/>
      <c r="J607" s="196">
        <f>ROUND(I607*H607,2)</f>
        <v>0</v>
      </c>
      <c r="K607" s="192" t="s">
        <v>156</v>
      </c>
      <c r="L607" s="61"/>
      <c r="M607" s="197" t="s">
        <v>21</v>
      </c>
      <c r="N607" s="198" t="s">
        <v>42</v>
      </c>
      <c r="O607" s="42"/>
      <c r="P607" s="199">
        <f>O607*H607</f>
        <v>0</v>
      </c>
      <c r="Q607" s="199">
        <v>1.7000000000000001E-4</v>
      </c>
      <c r="R607" s="199">
        <f>Q607*H607</f>
        <v>6.2050000000000004E-3</v>
      </c>
      <c r="S607" s="199">
        <v>0</v>
      </c>
      <c r="T607" s="200">
        <f>S607*H607</f>
        <v>0</v>
      </c>
      <c r="AR607" s="24" t="s">
        <v>232</v>
      </c>
      <c r="AT607" s="24" t="s">
        <v>145</v>
      </c>
      <c r="AU607" s="24" t="s">
        <v>80</v>
      </c>
      <c r="AY607" s="24" t="s">
        <v>144</v>
      </c>
      <c r="BE607" s="201">
        <f>IF(N607="základní",J607,0)</f>
        <v>0</v>
      </c>
      <c r="BF607" s="201">
        <f>IF(N607="snížená",J607,0)</f>
        <v>0</v>
      </c>
      <c r="BG607" s="201">
        <f>IF(N607="zákl. přenesená",J607,0)</f>
        <v>0</v>
      </c>
      <c r="BH607" s="201">
        <f>IF(N607="sníž. přenesená",J607,0)</f>
        <v>0</v>
      </c>
      <c r="BI607" s="201">
        <f>IF(N607="nulová",J607,0)</f>
        <v>0</v>
      </c>
      <c r="BJ607" s="24" t="s">
        <v>76</v>
      </c>
      <c r="BK607" s="201">
        <f>ROUND(I607*H607,2)</f>
        <v>0</v>
      </c>
      <c r="BL607" s="24" t="s">
        <v>232</v>
      </c>
      <c r="BM607" s="24" t="s">
        <v>1045</v>
      </c>
    </row>
    <row r="608" spans="2:65" s="12" customFormat="1">
      <c r="B608" s="214"/>
      <c r="C608" s="215"/>
      <c r="D608" s="216" t="s">
        <v>151</v>
      </c>
      <c r="E608" s="217" t="s">
        <v>21</v>
      </c>
      <c r="F608" s="218" t="s">
        <v>1046</v>
      </c>
      <c r="G608" s="215"/>
      <c r="H608" s="219">
        <v>36.5</v>
      </c>
      <c r="I608" s="220"/>
      <c r="J608" s="215"/>
      <c r="K608" s="215"/>
      <c r="L608" s="221"/>
      <c r="M608" s="222"/>
      <c r="N608" s="223"/>
      <c r="O608" s="223"/>
      <c r="P608" s="223"/>
      <c r="Q608" s="223"/>
      <c r="R608" s="223"/>
      <c r="S608" s="223"/>
      <c r="T608" s="224"/>
      <c r="AT608" s="225" t="s">
        <v>151</v>
      </c>
      <c r="AU608" s="225" t="s">
        <v>80</v>
      </c>
      <c r="AV608" s="12" t="s">
        <v>80</v>
      </c>
      <c r="AW608" s="12" t="s">
        <v>35</v>
      </c>
      <c r="AX608" s="12" t="s">
        <v>76</v>
      </c>
      <c r="AY608" s="225" t="s">
        <v>144</v>
      </c>
    </row>
    <row r="609" spans="2:65" s="1" customFormat="1" ht="22.5" customHeight="1">
      <c r="B609" s="41"/>
      <c r="C609" s="190" t="s">
        <v>1047</v>
      </c>
      <c r="D609" s="190" t="s">
        <v>145</v>
      </c>
      <c r="E609" s="191" t="s">
        <v>1048</v>
      </c>
      <c r="F609" s="192" t="s">
        <v>1049</v>
      </c>
      <c r="G609" s="193" t="s">
        <v>148</v>
      </c>
      <c r="H609" s="194">
        <v>5.76</v>
      </c>
      <c r="I609" s="195"/>
      <c r="J609" s="196">
        <f>ROUND(I609*H609,2)</f>
        <v>0</v>
      </c>
      <c r="K609" s="192" t="s">
        <v>156</v>
      </c>
      <c r="L609" s="61"/>
      <c r="M609" s="197" t="s">
        <v>21</v>
      </c>
      <c r="N609" s="198" t="s">
        <v>42</v>
      </c>
      <c r="O609" s="42"/>
      <c r="P609" s="199">
        <f>O609*H609</f>
        <v>0</v>
      </c>
      <c r="Q609" s="199">
        <v>1.7000000000000001E-4</v>
      </c>
      <c r="R609" s="199">
        <f>Q609*H609</f>
        <v>9.7919999999999995E-4</v>
      </c>
      <c r="S609" s="199">
        <v>0</v>
      </c>
      <c r="T609" s="200">
        <f>S609*H609</f>
        <v>0</v>
      </c>
      <c r="AR609" s="24" t="s">
        <v>232</v>
      </c>
      <c r="AT609" s="24" t="s">
        <v>145</v>
      </c>
      <c r="AU609" s="24" t="s">
        <v>80</v>
      </c>
      <c r="AY609" s="24" t="s">
        <v>144</v>
      </c>
      <c r="BE609" s="201">
        <f>IF(N609="základní",J609,0)</f>
        <v>0</v>
      </c>
      <c r="BF609" s="201">
        <f>IF(N609="snížená",J609,0)</f>
        <v>0</v>
      </c>
      <c r="BG609" s="201">
        <f>IF(N609="zákl. přenesená",J609,0)</f>
        <v>0</v>
      </c>
      <c r="BH609" s="201">
        <f>IF(N609="sníž. přenesená",J609,0)</f>
        <v>0</v>
      </c>
      <c r="BI609" s="201">
        <f>IF(N609="nulová",J609,0)</f>
        <v>0</v>
      </c>
      <c r="BJ609" s="24" t="s">
        <v>76</v>
      </c>
      <c r="BK609" s="201">
        <f>ROUND(I609*H609,2)</f>
        <v>0</v>
      </c>
      <c r="BL609" s="24" t="s">
        <v>232</v>
      </c>
      <c r="BM609" s="24" t="s">
        <v>1050</v>
      </c>
    </row>
    <row r="610" spans="2:65" s="11" customFormat="1">
      <c r="B610" s="202"/>
      <c r="C610" s="203"/>
      <c r="D610" s="204" t="s">
        <v>151</v>
      </c>
      <c r="E610" s="205" t="s">
        <v>21</v>
      </c>
      <c r="F610" s="206" t="s">
        <v>473</v>
      </c>
      <c r="G610" s="203"/>
      <c r="H610" s="207" t="s">
        <v>21</v>
      </c>
      <c r="I610" s="208"/>
      <c r="J610" s="203"/>
      <c r="K610" s="203"/>
      <c r="L610" s="209"/>
      <c r="M610" s="210"/>
      <c r="N610" s="211"/>
      <c r="O610" s="211"/>
      <c r="P610" s="211"/>
      <c r="Q610" s="211"/>
      <c r="R610" s="211"/>
      <c r="S610" s="211"/>
      <c r="T610" s="212"/>
      <c r="AT610" s="213" t="s">
        <v>151</v>
      </c>
      <c r="AU610" s="213" t="s">
        <v>80</v>
      </c>
      <c r="AV610" s="11" t="s">
        <v>76</v>
      </c>
      <c r="AW610" s="11" t="s">
        <v>35</v>
      </c>
      <c r="AX610" s="11" t="s">
        <v>71</v>
      </c>
      <c r="AY610" s="213" t="s">
        <v>144</v>
      </c>
    </row>
    <row r="611" spans="2:65" s="12" customFormat="1">
      <c r="B611" s="214"/>
      <c r="C611" s="215"/>
      <c r="D611" s="216" t="s">
        <v>151</v>
      </c>
      <c r="E611" s="217" t="s">
        <v>21</v>
      </c>
      <c r="F611" s="218" t="s">
        <v>1051</v>
      </c>
      <c r="G611" s="215"/>
      <c r="H611" s="219">
        <v>5.76</v>
      </c>
      <c r="I611" s="220"/>
      <c r="J611" s="215"/>
      <c r="K611" s="215"/>
      <c r="L611" s="221"/>
      <c r="M611" s="222"/>
      <c r="N611" s="223"/>
      <c r="O611" s="223"/>
      <c r="P611" s="223"/>
      <c r="Q611" s="223"/>
      <c r="R611" s="223"/>
      <c r="S611" s="223"/>
      <c r="T611" s="224"/>
      <c r="AT611" s="225" t="s">
        <v>151</v>
      </c>
      <c r="AU611" s="225" t="s">
        <v>80</v>
      </c>
      <c r="AV611" s="12" t="s">
        <v>80</v>
      </c>
      <c r="AW611" s="12" t="s">
        <v>35</v>
      </c>
      <c r="AX611" s="12" t="s">
        <v>76</v>
      </c>
      <c r="AY611" s="225" t="s">
        <v>144</v>
      </c>
    </row>
    <row r="612" spans="2:65" s="1" customFormat="1" ht="22.5" customHeight="1">
      <c r="B612" s="41"/>
      <c r="C612" s="190" t="s">
        <v>1052</v>
      </c>
      <c r="D612" s="190" t="s">
        <v>145</v>
      </c>
      <c r="E612" s="191" t="s">
        <v>1053</v>
      </c>
      <c r="F612" s="192" t="s">
        <v>1054</v>
      </c>
      <c r="G612" s="193" t="s">
        <v>148</v>
      </c>
      <c r="H612" s="194">
        <v>5.76</v>
      </c>
      <c r="I612" s="195"/>
      <c r="J612" s="196">
        <f>ROUND(I612*H612,2)</f>
        <v>0</v>
      </c>
      <c r="K612" s="192" t="s">
        <v>156</v>
      </c>
      <c r="L612" s="61"/>
      <c r="M612" s="197" t="s">
        <v>21</v>
      </c>
      <c r="N612" s="198" t="s">
        <v>42</v>
      </c>
      <c r="O612" s="42"/>
      <c r="P612" s="199">
        <f>O612*H612</f>
        <v>0</v>
      </c>
      <c r="Q612" s="199">
        <v>1.2E-4</v>
      </c>
      <c r="R612" s="199">
        <f>Q612*H612</f>
        <v>6.912E-4</v>
      </c>
      <c r="S612" s="199">
        <v>0</v>
      </c>
      <c r="T612" s="200">
        <f>S612*H612</f>
        <v>0</v>
      </c>
      <c r="AR612" s="24" t="s">
        <v>232</v>
      </c>
      <c r="AT612" s="24" t="s">
        <v>145</v>
      </c>
      <c r="AU612" s="24" t="s">
        <v>80</v>
      </c>
      <c r="AY612" s="24" t="s">
        <v>144</v>
      </c>
      <c r="BE612" s="201">
        <f>IF(N612="základní",J612,0)</f>
        <v>0</v>
      </c>
      <c r="BF612" s="201">
        <f>IF(N612="snížená",J612,0)</f>
        <v>0</v>
      </c>
      <c r="BG612" s="201">
        <f>IF(N612="zákl. přenesená",J612,0)</f>
        <v>0</v>
      </c>
      <c r="BH612" s="201">
        <f>IF(N612="sníž. přenesená",J612,0)</f>
        <v>0</v>
      </c>
      <c r="BI612" s="201">
        <f>IF(N612="nulová",J612,0)</f>
        <v>0</v>
      </c>
      <c r="BJ612" s="24" t="s">
        <v>76</v>
      </c>
      <c r="BK612" s="201">
        <f>ROUND(I612*H612,2)</f>
        <v>0</v>
      </c>
      <c r="BL612" s="24" t="s">
        <v>232</v>
      </c>
      <c r="BM612" s="24" t="s">
        <v>1055</v>
      </c>
    </row>
    <row r="613" spans="2:65" s="12" customFormat="1">
      <c r="B613" s="214"/>
      <c r="C613" s="215"/>
      <c r="D613" s="216" t="s">
        <v>151</v>
      </c>
      <c r="E613" s="217" t="s">
        <v>21</v>
      </c>
      <c r="F613" s="218" t="s">
        <v>1056</v>
      </c>
      <c r="G613" s="215"/>
      <c r="H613" s="219">
        <v>5.76</v>
      </c>
      <c r="I613" s="220"/>
      <c r="J613" s="215"/>
      <c r="K613" s="215"/>
      <c r="L613" s="221"/>
      <c r="M613" s="222"/>
      <c r="N613" s="223"/>
      <c r="O613" s="223"/>
      <c r="P613" s="223"/>
      <c r="Q613" s="223"/>
      <c r="R613" s="223"/>
      <c r="S613" s="223"/>
      <c r="T613" s="224"/>
      <c r="AT613" s="225" t="s">
        <v>151</v>
      </c>
      <c r="AU613" s="225" t="s">
        <v>80</v>
      </c>
      <c r="AV613" s="12" t="s">
        <v>80</v>
      </c>
      <c r="AW613" s="12" t="s">
        <v>35</v>
      </c>
      <c r="AX613" s="12" t="s">
        <v>76</v>
      </c>
      <c r="AY613" s="225" t="s">
        <v>144</v>
      </c>
    </row>
    <row r="614" spans="2:65" s="1" customFormat="1" ht="22.5" customHeight="1">
      <c r="B614" s="41"/>
      <c r="C614" s="190" t="s">
        <v>1057</v>
      </c>
      <c r="D614" s="190" t="s">
        <v>145</v>
      </c>
      <c r="E614" s="191" t="s">
        <v>1058</v>
      </c>
      <c r="F614" s="192" t="s">
        <v>1059</v>
      </c>
      <c r="G614" s="193" t="s">
        <v>148</v>
      </c>
      <c r="H614" s="194">
        <v>27.9</v>
      </c>
      <c r="I614" s="195"/>
      <c r="J614" s="196">
        <f>ROUND(I614*H614,2)</f>
        <v>0</v>
      </c>
      <c r="K614" s="192" t="s">
        <v>21</v>
      </c>
      <c r="L614" s="61"/>
      <c r="M614" s="197" t="s">
        <v>21</v>
      </c>
      <c r="N614" s="198" t="s">
        <v>42</v>
      </c>
      <c r="O614" s="42"/>
      <c r="P614" s="199">
        <f>O614*H614</f>
        <v>0</v>
      </c>
      <c r="Q614" s="199">
        <v>2.1000000000000001E-4</v>
      </c>
      <c r="R614" s="199">
        <f>Q614*H614</f>
        <v>5.8589999999999996E-3</v>
      </c>
      <c r="S614" s="199">
        <v>0</v>
      </c>
      <c r="T614" s="200">
        <f>S614*H614</f>
        <v>0</v>
      </c>
      <c r="AR614" s="24" t="s">
        <v>232</v>
      </c>
      <c r="AT614" s="24" t="s">
        <v>145</v>
      </c>
      <c r="AU614" s="24" t="s">
        <v>80</v>
      </c>
      <c r="AY614" s="24" t="s">
        <v>144</v>
      </c>
      <c r="BE614" s="201">
        <f>IF(N614="základní",J614,0)</f>
        <v>0</v>
      </c>
      <c r="BF614" s="201">
        <f>IF(N614="snížená",J614,0)</f>
        <v>0</v>
      </c>
      <c r="BG614" s="201">
        <f>IF(N614="zákl. přenesená",J614,0)</f>
        <v>0</v>
      </c>
      <c r="BH614" s="201">
        <f>IF(N614="sníž. přenesená",J614,0)</f>
        <v>0</v>
      </c>
      <c r="BI614" s="201">
        <f>IF(N614="nulová",J614,0)</f>
        <v>0</v>
      </c>
      <c r="BJ614" s="24" t="s">
        <v>76</v>
      </c>
      <c r="BK614" s="201">
        <f>ROUND(I614*H614,2)</f>
        <v>0</v>
      </c>
      <c r="BL614" s="24" t="s">
        <v>232</v>
      </c>
      <c r="BM614" s="24" t="s">
        <v>1060</v>
      </c>
    </row>
    <row r="615" spans="2:65" s="11" customFormat="1">
      <c r="B615" s="202"/>
      <c r="C615" s="203"/>
      <c r="D615" s="204" t="s">
        <v>151</v>
      </c>
      <c r="E615" s="205" t="s">
        <v>21</v>
      </c>
      <c r="F615" s="206" t="s">
        <v>625</v>
      </c>
      <c r="G615" s="203"/>
      <c r="H615" s="207" t="s">
        <v>21</v>
      </c>
      <c r="I615" s="208"/>
      <c r="J615" s="203"/>
      <c r="K615" s="203"/>
      <c r="L615" s="209"/>
      <c r="M615" s="210"/>
      <c r="N615" s="211"/>
      <c r="O615" s="211"/>
      <c r="P615" s="211"/>
      <c r="Q615" s="211"/>
      <c r="R615" s="211"/>
      <c r="S615" s="211"/>
      <c r="T615" s="212"/>
      <c r="AT615" s="213" t="s">
        <v>151</v>
      </c>
      <c r="AU615" s="213" t="s">
        <v>80</v>
      </c>
      <c r="AV615" s="11" t="s">
        <v>76</v>
      </c>
      <c r="AW615" s="11" t="s">
        <v>35</v>
      </c>
      <c r="AX615" s="11" t="s">
        <v>71</v>
      </c>
      <c r="AY615" s="213" t="s">
        <v>144</v>
      </c>
    </row>
    <row r="616" spans="2:65" s="12" customFormat="1">
      <c r="B616" s="214"/>
      <c r="C616" s="215"/>
      <c r="D616" s="216" t="s">
        <v>151</v>
      </c>
      <c r="E616" s="217" t="s">
        <v>21</v>
      </c>
      <c r="F616" s="218" t="s">
        <v>1061</v>
      </c>
      <c r="G616" s="215"/>
      <c r="H616" s="219">
        <v>27.9</v>
      </c>
      <c r="I616" s="220"/>
      <c r="J616" s="215"/>
      <c r="K616" s="215"/>
      <c r="L616" s="221"/>
      <c r="M616" s="222"/>
      <c r="N616" s="223"/>
      <c r="O616" s="223"/>
      <c r="P616" s="223"/>
      <c r="Q616" s="223"/>
      <c r="R616" s="223"/>
      <c r="S616" s="223"/>
      <c r="T616" s="224"/>
      <c r="AT616" s="225" t="s">
        <v>151</v>
      </c>
      <c r="AU616" s="225" t="s">
        <v>80</v>
      </c>
      <c r="AV616" s="12" t="s">
        <v>80</v>
      </c>
      <c r="AW616" s="12" t="s">
        <v>35</v>
      </c>
      <c r="AX616" s="12" t="s">
        <v>76</v>
      </c>
      <c r="AY616" s="225" t="s">
        <v>144</v>
      </c>
    </row>
    <row r="617" spans="2:65" s="1" customFormat="1" ht="22.5" customHeight="1">
      <c r="B617" s="41"/>
      <c r="C617" s="190" t="s">
        <v>1062</v>
      </c>
      <c r="D617" s="190" t="s">
        <v>145</v>
      </c>
      <c r="E617" s="191" t="s">
        <v>1063</v>
      </c>
      <c r="F617" s="192" t="s">
        <v>1064</v>
      </c>
      <c r="G617" s="193" t="s">
        <v>148</v>
      </c>
      <c r="H617" s="194">
        <v>58.981000000000002</v>
      </c>
      <c r="I617" s="195"/>
      <c r="J617" s="196">
        <f>ROUND(I617*H617,2)</f>
        <v>0</v>
      </c>
      <c r="K617" s="192" t="s">
        <v>156</v>
      </c>
      <c r="L617" s="61"/>
      <c r="M617" s="197" t="s">
        <v>21</v>
      </c>
      <c r="N617" s="198" t="s">
        <v>42</v>
      </c>
      <c r="O617" s="42"/>
      <c r="P617" s="199">
        <f>O617*H617</f>
        <v>0</v>
      </c>
      <c r="Q617" s="199">
        <v>5.9999999999999995E-4</v>
      </c>
      <c r="R617" s="199">
        <f>Q617*H617</f>
        <v>3.5388599999999999E-2</v>
      </c>
      <c r="S617" s="199">
        <v>0</v>
      </c>
      <c r="T617" s="200">
        <f>S617*H617</f>
        <v>0</v>
      </c>
      <c r="AR617" s="24" t="s">
        <v>232</v>
      </c>
      <c r="AT617" s="24" t="s">
        <v>145</v>
      </c>
      <c r="AU617" s="24" t="s">
        <v>80</v>
      </c>
      <c r="AY617" s="24" t="s">
        <v>144</v>
      </c>
      <c r="BE617" s="201">
        <f>IF(N617="základní",J617,0)</f>
        <v>0</v>
      </c>
      <c r="BF617" s="201">
        <f>IF(N617="snížená",J617,0)</f>
        <v>0</v>
      </c>
      <c r="BG617" s="201">
        <f>IF(N617="zákl. přenesená",J617,0)</f>
        <v>0</v>
      </c>
      <c r="BH617" s="201">
        <f>IF(N617="sníž. přenesená",J617,0)</f>
        <v>0</v>
      </c>
      <c r="BI617" s="201">
        <f>IF(N617="nulová",J617,0)</f>
        <v>0</v>
      </c>
      <c r="BJ617" s="24" t="s">
        <v>76</v>
      </c>
      <c r="BK617" s="201">
        <f>ROUND(I617*H617,2)</f>
        <v>0</v>
      </c>
      <c r="BL617" s="24" t="s">
        <v>232</v>
      </c>
      <c r="BM617" s="24" t="s">
        <v>1065</v>
      </c>
    </row>
    <row r="618" spans="2:65" s="11" customFormat="1">
      <c r="B618" s="202"/>
      <c r="C618" s="203"/>
      <c r="D618" s="204" t="s">
        <v>151</v>
      </c>
      <c r="E618" s="205" t="s">
        <v>21</v>
      </c>
      <c r="F618" s="206" t="s">
        <v>355</v>
      </c>
      <c r="G618" s="203"/>
      <c r="H618" s="207" t="s">
        <v>21</v>
      </c>
      <c r="I618" s="208"/>
      <c r="J618" s="203"/>
      <c r="K618" s="203"/>
      <c r="L618" s="209"/>
      <c r="M618" s="210"/>
      <c r="N618" s="211"/>
      <c r="O618" s="211"/>
      <c r="P618" s="211"/>
      <c r="Q618" s="211"/>
      <c r="R618" s="211"/>
      <c r="S618" s="211"/>
      <c r="T618" s="212"/>
      <c r="AT618" s="213" t="s">
        <v>151</v>
      </c>
      <c r="AU618" s="213" t="s">
        <v>80</v>
      </c>
      <c r="AV618" s="11" t="s">
        <v>76</v>
      </c>
      <c r="AW618" s="11" t="s">
        <v>35</v>
      </c>
      <c r="AX618" s="11" t="s">
        <v>71</v>
      </c>
      <c r="AY618" s="213" t="s">
        <v>144</v>
      </c>
    </row>
    <row r="619" spans="2:65" s="12" customFormat="1">
      <c r="B619" s="214"/>
      <c r="C619" s="215"/>
      <c r="D619" s="216" t="s">
        <v>151</v>
      </c>
      <c r="E619" s="217" t="s">
        <v>21</v>
      </c>
      <c r="F619" s="218" t="s">
        <v>1066</v>
      </c>
      <c r="G619" s="215"/>
      <c r="H619" s="219">
        <v>58.981000000000002</v>
      </c>
      <c r="I619" s="220"/>
      <c r="J619" s="215"/>
      <c r="K619" s="215"/>
      <c r="L619" s="221"/>
      <c r="M619" s="222"/>
      <c r="N619" s="223"/>
      <c r="O619" s="223"/>
      <c r="P619" s="223"/>
      <c r="Q619" s="223"/>
      <c r="R619" s="223"/>
      <c r="S619" s="223"/>
      <c r="T619" s="224"/>
      <c r="AT619" s="225" t="s">
        <v>151</v>
      </c>
      <c r="AU619" s="225" t="s">
        <v>80</v>
      </c>
      <c r="AV619" s="12" t="s">
        <v>80</v>
      </c>
      <c r="AW619" s="12" t="s">
        <v>35</v>
      </c>
      <c r="AX619" s="12" t="s">
        <v>76</v>
      </c>
      <c r="AY619" s="225" t="s">
        <v>144</v>
      </c>
    </row>
    <row r="620" spans="2:65" s="1" customFormat="1" ht="22.5" customHeight="1">
      <c r="B620" s="41"/>
      <c r="C620" s="190" t="s">
        <v>1067</v>
      </c>
      <c r="D620" s="190" t="s">
        <v>145</v>
      </c>
      <c r="E620" s="191" t="s">
        <v>1068</v>
      </c>
      <c r="F620" s="192" t="s">
        <v>1069</v>
      </c>
      <c r="G620" s="193" t="s">
        <v>148</v>
      </c>
      <c r="H620" s="194">
        <v>30.77</v>
      </c>
      <c r="I620" s="195"/>
      <c r="J620" s="196">
        <f>ROUND(I620*H620,2)</f>
        <v>0</v>
      </c>
      <c r="K620" s="192" t="s">
        <v>156</v>
      </c>
      <c r="L620" s="61"/>
      <c r="M620" s="197" t="s">
        <v>21</v>
      </c>
      <c r="N620" s="198" t="s">
        <v>42</v>
      </c>
      <c r="O620" s="42"/>
      <c r="P620" s="199">
        <f>O620*H620</f>
        <v>0</v>
      </c>
      <c r="Q620" s="199">
        <v>0</v>
      </c>
      <c r="R620" s="199">
        <f>Q620*H620</f>
        <v>0</v>
      </c>
      <c r="S620" s="199">
        <v>0</v>
      </c>
      <c r="T620" s="200">
        <f>S620*H620</f>
        <v>0</v>
      </c>
      <c r="AR620" s="24" t="s">
        <v>232</v>
      </c>
      <c r="AT620" s="24" t="s">
        <v>145</v>
      </c>
      <c r="AU620" s="24" t="s">
        <v>80</v>
      </c>
      <c r="AY620" s="24" t="s">
        <v>144</v>
      </c>
      <c r="BE620" s="201">
        <f>IF(N620="základní",J620,0)</f>
        <v>0</v>
      </c>
      <c r="BF620" s="201">
        <f>IF(N620="snížená",J620,0)</f>
        <v>0</v>
      </c>
      <c r="BG620" s="201">
        <f>IF(N620="zákl. přenesená",J620,0)</f>
        <v>0</v>
      </c>
      <c r="BH620" s="201">
        <f>IF(N620="sníž. přenesená",J620,0)</f>
        <v>0</v>
      </c>
      <c r="BI620" s="201">
        <f>IF(N620="nulová",J620,0)</f>
        <v>0</v>
      </c>
      <c r="BJ620" s="24" t="s">
        <v>76</v>
      </c>
      <c r="BK620" s="201">
        <f>ROUND(I620*H620,2)</f>
        <v>0</v>
      </c>
      <c r="BL620" s="24" t="s">
        <v>232</v>
      </c>
      <c r="BM620" s="24" t="s">
        <v>1070</v>
      </c>
    </row>
    <row r="621" spans="2:65" s="12" customFormat="1">
      <c r="B621" s="214"/>
      <c r="C621" s="215"/>
      <c r="D621" s="216" t="s">
        <v>151</v>
      </c>
      <c r="E621" s="217" t="s">
        <v>21</v>
      </c>
      <c r="F621" s="218" t="s">
        <v>1071</v>
      </c>
      <c r="G621" s="215"/>
      <c r="H621" s="219">
        <v>30.77</v>
      </c>
      <c r="I621" s="220"/>
      <c r="J621" s="215"/>
      <c r="K621" s="215"/>
      <c r="L621" s="221"/>
      <c r="M621" s="222"/>
      <c r="N621" s="223"/>
      <c r="O621" s="223"/>
      <c r="P621" s="223"/>
      <c r="Q621" s="223"/>
      <c r="R621" s="223"/>
      <c r="S621" s="223"/>
      <c r="T621" s="224"/>
      <c r="AT621" s="225" t="s">
        <v>151</v>
      </c>
      <c r="AU621" s="225" t="s">
        <v>80</v>
      </c>
      <c r="AV621" s="12" t="s">
        <v>80</v>
      </c>
      <c r="AW621" s="12" t="s">
        <v>35</v>
      </c>
      <c r="AX621" s="12" t="s">
        <v>76</v>
      </c>
      <c r="AY621" s="225" t="s">
        <v>144</v>
      </c>
    </row>
    <row r="622" spans="2:65" s="1" customFormat="1" ht="22.5" customHeight="1">
      <c r="B622" s="41"/>
      <c r="C622" s="190" t="s">
        <v>1072</v>
      </c>
      <c r="D622" s="190" t="s">
        <v>145</v>
      </c>
      <c r="E622" s="191" t="s">
        <v>1073</v>
      </c>
      <c r="F622" s="192" t="s">
        <v>1074</v>
      </c>
      <c r="G622" s="193" t="s">
        <v>148</v>
      </c>
      <c r="H622" s="194">
        <v>35.085000000000001</v>
      </c>
      <c r="I622" s="195"/>
      <c r="J622" s="196">
        <f>ROUND(I622*H622,2)</f>
        <v>0</v>
      </c>
      <c r="K622" s="192" t="s">
        <v>156</v>
      </c>
      <c r="L622" s="61"/>
      <c r="M622" s="197" t="s">
        <v>21</v>
      </c>
      <c r="N622" s="198" t="s">
        <v>42</v>
      </c>
      <c r="O622" s="42"/>
      <c r="P622" s="199">
        <f>O622*H622</f>
        <v>0</v>
      </c>
      <c r="Q622" s="199">
        <v>1.7000000000000001E-4</v>
      </c>
      <c r="R622" s="199">
        <f>Q622*H622</f>
        <v>5.9644500000000005E-3</v>
      </c>
      <c r="S622" s="199">
        <v>0</v>
      </c>
      <c r="T622" s="200">
        <f>S622*H622</f>
        <v>0</v>
      </c>
      <c r="AR622" s="24" t="s">
        <v>232</v>
      </c>
      <c r="AT622" s="24" t="s">
        <v>145</v>
      </c>
      <c r="AU622" s="24" t="s">
        <v>80</v>
      </c>
      <c r="AY622" s="24" t="s">
        <v>144</v>
      </c>
      <c r="BE622" s="201">
        <f>IF(N622="základní",J622,0)</f>
        <v>0</v>
      </c>
      <c r="BF622" s="201">
        <f>IF(N622="snížená",J622,0)</f>
        <v>0</v>
      </c>
      <c r="BG622" s="201">
        <f>IF(N622="zákl. přenesená",J622,0)</f>
        <v>0</v>
      </c>
      <c r="BH622" s="201">
        <f>IF(N622="sníž. přenesená",J622,0)</f>
        <v>0</v>
      </c>
      <c r="BI622" s="201">
        <f>IF(N622="nulová",J622,0)</f>
        <v>0</v>
      </c>
      <c r="BJ622" s="24" t="s">
        <v>76</v>
      </c>
      <c r="BK622" s="201">
        <f>ROUND(I622*H622,2)</f>
        <v>0</v>
      </c>
      <c r="BL622" s="24" t="s">
        <v>232</v>
      </c>
      <c r="BM622" s="24" t="s">
        <v>1075</v>
      </c>
    </row>
    <row r="623" spans="2:65" s="11" customFormat="1">
      <c r="B623" s="202"/>
      <c r="C623" s="203"/>
      <c r="D623" s="204" t="s">
        <v>151</v>
      </c>
      <c r="E623" s="205" t="s">
        <v>21</v>
      </c>
      <c r="F623" s="206" t="s">
        <v>355</v>
      </c>
      <c r="G623" s="203"/>
      <c r="H623" s="207" t="s">
        <v>21</v>
      </c>
      <c r="I623" s="208"/>
      <c r="J623" s="203"/>
      <c r="K623" s="203"/>
      <c r="L623" s="209"/>
      <c r="M623" s="210"/>
      <c r="N623" s="211"/>
      <c r="O623" s="211"/>
      <c r="P623" s="211"/>
      <c r="Q623" s="211"/>
      <c r="R623" s="211"/>
      <c r="S623" s="211"/>
      <c r="T623" s="212"/>
      <c r="AT623" s="213" t="s">
        <v>151</v>
      </c>
      <c r="AU623" s="213" t="s">
        <v>80</v>
      </c>
      <c r="AV623" s="11" t="s">
        <v>76</v>
      </c>
      <c r="AW623" s="11" t="s">
        <v>35</v>
      </c>
      <c r="AX623" s="11" t="s">
        <v>71</v>
      </c>
      <c r="AY623" s="213" t="s">
        <v>144</v>
      </c>
    </row>
    <row r="624" spans="2:65" s="12" customFormat="1">
      <c r="B624" s="214"/>
      <c r="C624" s="215"/>
      <c r="D624" s="204" t="s">
        <v>151</v>
      </c>
      <c r="E624" s="226" t="s">
        <v>21</v>
      </c>
      <c r="F624" s="227" t="s">
        <v>1076</v>
      </c>
      <c r="G624" s="215"/>
      <c r="H624" s="228">
        <v>30.77</v>
      </c>
      <c r="I624" s="220"/>
      <c r="J624" s="215"/>
      <c r="K624" s="215"/>
      <c r="L624" s="221"/>
      <c r="M624" s="222"/>
      <c r="N624" s="223"/>
      <c r="O624" s="223"/>
      <c r="P624" s="223"/>
      <c r="Q624" s="223"/>
      <c r="R624" s="223"/>
      <c r="S624" s="223"/>
      <c r="T624" s="224"/>
      <c r="AT624" s="225" t="s">
        <v>151</v>
      </c>
      <c r="AU624" s="225" t="s">
        <v>80</v>
      </c>
      <c r="AV624" s="12" t="s">
        <v>80</v>
      </c>
      <c r="AW624" s="12" t="s">
        <v>35</v>
      </c>
      <c r="AX624" s="12" t="s">
        <v>71</v>
      </c>
      <c r="AY624" s="225" t="s">
        <v>144</v>
      </c>
    </row>
    <row r="625" spans="2:65" s="12" customFormat="1">
      <c r="B625" s="214"/>
      <c r="C625" s="215"/>
      <c r="D625" s="204" t="s">
        <v>151</v>
      </c>
      <c r="E625" s="226" t="s">
        <v>21</v>
      </c>
      <c r="F625" s="227" t="s">
        <v>1077</v>
      </c>
      <c r="G625" s="215"/>
      <c r="H625" s="228">
        <v>0.82499999999999996</v>
      </c>
      <c r="I625" s="220"/>
      <c r="J625" s="215"/>
      <c r="K625" s="215"/>
      <c r="L625" s="221"/>
      <c r="M625" s="222"/>
      <c r="N625" s="223"/>
      <c r="O625" s="223"/>
      <c r="P625" s="223"/>
      <c r="Q625" s="223"/>
      <c r="R625" s="223"/>
      <c r="S625" s="223"/>
      <c r="T625" s="224"/>
      <c r="AT625" s="225" t="s">
        <v>151</v>
      </c>
      <c r="AU625" s="225" t="s">
        <v>80</v>
      </c>
      <c r="AV625" s="12" t="s">
        <v>80</v>
      </c>
      <c r="AW625" s="12" t="s">
        <v>35</v>
      </c>
      <c r="AX625" s="12" t="s">
        <v>71</v>
      </c>
      <c r="AY625" s="225" t="s">
        <v>144</v>
      </c>
    </row>
    <row r="626" spans="2:65" s="12" customFormat="1">
      <c r="B626" s="214"/>
      <c r="C626" s="215"/>
      <c r="D626" s="204" t="s">
        <v>151</v>
      </c>
      <c r="E626" s="226" t="s">
        <v>21</v>
      </c>
      <c r="F626" s="227" t="s">
        <v>1078</v>
      </c>
      <c r="G626" s="215"/>
      <c r="H626" s="228">
        <v>3.49</v>
      </c>
      <c r="I626" s="220"/>
      <c r="J626" s="215"/>
      <c r="K626" s="215"/>
      <c r="L626" s="221"/>
      <c r="M626" s="222"/>
      <c r="N626" s="223"/>
      <c r="O626" s="223"/>
      <c r="P626" s="223"/>
      <c r="Q626" s="223"/>
      <c r="R626" s="223"/>
      <c r="S626" s="223"/>
      <c r="T626" s="224"/>
      <c r="AT626" s="225" t="s">
        <v>151</v>
      </c>
      <c r="AU626" s="225" t="s">
        <v>80</v>
      </c>
      <c r="AV626" s="12" t="s">
        <v>80</v>
      </c>
      <c r="AW626" s="12" t="s">
        <v>35</v>
      </c>
      <c r="AX626" s="12" t="s">
        <v>71</v>
      </c>
      <c r="AY626" s="225" t="s">
        <v>144</v>
      </c>
    </row>
    <row r="627" spans="2:65" s="13" customFormat="1">
      <c r="B627" s="231"/>
      <c r="C627" s="232"/>
      <c r="D627" s="216" t="s">
        <v>151</v>
      </c>
      <c r="E627" s="233" t="s">
        <v>21</v>
      </c>
      <c r="F627" s="234" t="s">
        <v>176</v>
      </c>
      <c r="G627" s="232"/>
      <c r="H627" s="235">
        <v>35.085000000000001</v>
      </c>
      <c r="I627" s="236"/>
      <c r="J627" s="232"/>
      <c r="K627" s="232"/>
      <c r="L627" s="237"/>
      <c r="M627" s="238"/>
      <c r="N627" s="239"/>
      <c r="O627" s="239"/>
      <c r="P627" s="239"/>
      <c r="Q627" s="239"/>
      <c r="R627" s="239"/>
      <c r="S627" s="239"/>
      <c r="T627" s="240"/>
      <c r="AT627" s="241" t="s">
        <v>151</v>
      </c>
      <c r="AU627" s="241" t="s">
        <v>80</v>
      </c>
      <c r="AV627" s="13" t="s">
        <v>86</v>
      </c>
      <c r="AW627" s="13" t="s">
        <v>35</v>
      </c>
      <c r="AX627" s="13" t="s">
        <v>76</v>
      </c>
      <c r="AY627" s="241" t="s">
        <v>144</v>
      </c>
    </row>
    <row r="628" spans="2:65" s="1" customFormat="1" ht="22.5" customHeight="1">
      <c r="B628" s="41"/>
      <c r="C628" s="190" t="s">
        <v>1079</v>
      </c>
      <c r="D628" s="190" t="s">
        <v>145</v>
      </c>
      <c r="E628" s="191" t="s">
        <v>1080</v>
      </c>
      <c r="F628" s="192" t="s">
        <v>1081</v>
      </c>
      <c r="G628" s="193" t="s">
        <v>148</v>
      </c>
      <c r="H628" s="194">
        <v>35.085000000000001</v>
      </c>
      <c r="I628" s="195"/>
      <c r="J628" s="196">
        <f>ROUND(I628*H628,2)</f>
        <v>0</v>
      </c>
      <c r="K628" s="192" t="s">
        <v>156</v>
      </c>
      <c r="L628" s="61"/>
      <c r="M628" s="197" t="s">
        <v>21</v>
      </c>
      <c r="N628" s="198" t="s">
        <v>42</v>
      </c>
      <c r="O628" s="42"/>
      <c r="P628" s="199">
        <f>O628*H628</f>
        <v>0</v>
      </c>
      <c r="Q628" s="199">
        <v>3.3E-4</v>
      </c>
      <c r="R628" s="199">
        <f>Q628*H628</f>
        <v>1.1578049999999999E-2</v>
      </c>
      <c r="S628" s="199">
        <v>0</v>
      </c>
      <c r="T628" s="200">
        <f>S628*H628</f>
        <v>0</v>
      </c>
      <c r="AR628" s="24" t="s">
        <v>232</v>
      </c>
      <c r="AT628" s="24" t="s">
        <v>145</v>
      </c>
      <c r="AU628" s="24" t="s">
        <v>80</v>
      </c>
      <c r="AY628" s="24" t="s">
        <v>144</v>
      </c>
      <c r="BE628" s="201">
        <f>IF(N628="základní",J628,0)</f>
        <v>0</v>
      </c>
      <c r="BF628" s="201">
        <f>IF(N628="snížená",J628,0)</f>
        <v>0</v>
      </c>
      <c r="BG628" s="201">
        <f>IF(N628="zákl. přenesená",J628,0)</f>
        <v>0</v>
      </c>
      <c r="BH628" s="201">
        <f>IF(N628="sníž. přenesená",J628,0)</f>
        <v>0</v>
      </c>
      <c r="BI628" s="201">
        <f>IF(N628="nulová",J628,0)</f>
        <v>0</v>
      </c>
      <c r="BJ628" s="24" t="s">
        <v>76</v>
      </c>
      <c r="BK628" s="201">
        <f>ROUND(I628*H628,2)</f>
        <v>0</v>
      </c>
      <c r="BL628" s="24" t="s">
        <v>232</v>
      </c>
      <c r="BM628" s="24" t="s">
        <v>1082</v>
      </c>
    </row>
    <row r="629" spans="2:65" s="12" customFormat="1">
      <c r="B629" s="214"/>
      <c r="C629" s="215"/>
      <c r="D629" s="216" t="s">
        <v>151</v>
      </c>
      <c r="E629" s="217" t="s">
        <v>21</v>
      </c>
      <c r="F629" s="218" t="s">
        <v>1083</v>
      </c>
      <c r="G629" s="215"/>
      <c r="H629" s="219">
        <v>35.085000000000001</v>
      </c>
      <c r="I629" s="220"/>
      <c r="J629" s="215"/>
      <c r="K629" s="215"/>
      <c r="L629" s="221"/>
      <c r="M629" s="222"/>
      <c r="N629" s="223"/>
      <c r="O629" s="223"/>
      <c r="P629" s="223"/>
      <c r="Q629" s="223"/>
      <c r="R629" s="223"/>
      <c r="S629" s="223"/>
      <c r="T629" s="224"/>
      <c r="AT629" s="225" t="s">
        <v>151</v>
      </c>
      <c r="AU629" s="225" t="s">
        <v>80</v>
      </c>
      <c r="AV629" s="12" t="s">
        <v>80</v>
      </c>
      <c r="AW629" s="12" t="s">
        <v>35</v>
      </c>
      <c r="AX629" s="12" t="s">
        <v>76</v>
      </c>
      <c r="AY629" s="225" t="s">
        <v>144</v>
      </c>
    </row>
    <row r="630" spans="2:65" s="1" customFormat="1" ht="22.5" customHeight="1">
      <c r="B630" s="41"/>
      <c r="C630" s="190" t="s">
        <v>1084</v>
      </c>
      <c r="D630" s="190" t="s">
        <v>145</v>
      </c>
      <c r="E630" s="191" t="s">
        <v>1085</v>
      </c>
      <c r="F630" s="192" t="s">
        <v>1086</v>
      </c>
      <c r="G630" s="193" t="s">
        <v>595</v>
      </c>
      <c r="H630" s="194">
        <v>1</v>
      </c>
      <c r="I630" s="195"/>
      <c r="J630" s="196">
        <f>ROUND(I630*H630,2)</f>
        <v>0</v>
      </c>
      <c r="K630" s="192" t="s">
        <v>21</v>
      </c>
      <c r="L630" s="61"/>
      <c r="M630" s="197" t="s">
        <v>21</v>
      </c>
      <c r="N630" s="198" t="s">
        <v>42</v>
      </c>
      <c r="O630" s="42"/>
      <c r="P630" s="199">
        <f>O630*H630</f>
        <v>0</v>
      </c>
      <c r="Q630" s="199">
        <v>0</v>
      </c>
      <c r="R630" s="199">
        <f>Q630*H630</f>
        <v>0</v>
      </c>
      <c r="S630" s="199">
        <v>0</v>
      </c>
      <c r="T630" s="200">
        <f>S630*H630</f>
        <v>0</v>
      </c>
      <c r="AR630" s="24" t="s">
        <v>232</v>
      </c>
      <c r="AT630" s="24" t="s">
        <v>145</v>
      </c>
      <c r="AU630" s="24" t="s">
        <v>80</v>
      </c>
      <c r="AY630" s="24" t="s">
        <v>144</v>
      </c>
      <c r="BE630" s="201">
        <f>IF(N630="základní",J630,0)</f>
        <v>0</v>
      </c>
      <c r="BF630" s="201">
        <f>IF(N630="snížená",J630,0)</f>
        <v>0</v>
      </c>
      <c r="BG630" s="201">
        <f>IF(N630="zákl. přenesená",J630,0)</f>
        <v>0</v>
      </c>
      <c r="BH630" s="201">
        <f>IF(N630="sníž. přenesená",J630,0)</f>
        <v>0</v>
      </c>
      <c r="BI630" s="201">
        <f>IF(N630="nulová",J630,0)</f>
        <v>0</v>
      </c>
      <c r="BJ630" s="24" t="s">
        <v>76</v>
      </c>
      <c r="BK630" s="201">
        <f>ROUND(I630*H630,2)</f>
        <v>0</v>
      </c>
      <c r="BL630" s="24" t="s">
        <v>232</v>
      </c>
      <c r="BM630" s="24" t="s">
        <v>1087</v>
      </c>
    </row>
    <row r="631" spans="2:65" s="11" customFormat="1">
      <c r="B631" s="202"/>
      <c r="C631" s="203"/>
      <c r="D631" s="204" t="s">
        <v>151</v>
      </c>
      <c r="E631" s="205" t="s">
        <v>21</v>
      </c>
      <c r="F631" s="206" t="s">
        <v>770</v>
      </c>
      <c r="G631" s="203"/>
      <c r="H631" s="207" t="s">
        <v>21</v>
      </c>
      <c r="I631" s="208"/>
      <c r="J631" s="203"/>
      <c r="K631" s="203"/>
      <c r="L631" s="209"/>
      <c r="M631" s="210"/>
      <c r="N631" s="211"/>
      <c r="O631" s="211"/>
      <c r="P631" s="211"/>
      <c r="Q631" s="211"/>
      <c r="R631" s="211"/>
      <c r="S631" s="211"/>
      <c r="T631" s="212"/>
      <c r="AT631" s="213" t="s">
        <v>151</v>
      </c>
      <c r="AU631" s="213" t="s">
        <v>80</v>
      </c>
      <c r="AV631" s="11" t="s">
        <v>76</v>
      </c>
      <c r="AW631" s="11" t="s">
        <v>35</v>
      </c>
      <c r="AX631" s="11" t="s">
        <v>71</v>
      </c>
      <c r="AY631" s="213" t="s">
        <v>144</v>
      </c>
    </row>
    <row r="632" spans="2:65" s="12" customFormat="1">
      <c r="B632" s="214"/>
      <c r="C632" s="215"/>
      <c r="D632" s="216" t="s">
        <v>151</v>
      </c>
      <c r="E632" s="217" t="s">
        <v>21</v>
      </c>
      <c r="F632" s="218" t="s">
        <v>76</v>
      </c>
      <c r="G632" s="215"/>
      <c r="H632" s="219">
        <v>1</v>
      </c>
      <c r="I632" s="220"/>
      <c r="J632" s="215"/>
      <c r="K632" s="215"/>
      <c r="L632" s="221"/>
      <c r="M632" s="222"/>
      <c r="N632" s="223"/>
      <c r="O632" s="223"/>
      <c r="P632" s="223"/>
      <c r="Q632" s="223"/>
      <c r="R632" s="223"/>
      <c r="S632" s="223"/>
      <c r="T632" s="224"/>
      <c r="AT632" s="225" t="s">
        <v>151</v>
      </c>
      <c r="AU632" s="225" t="s">
        <v>80</v>
      </c>
      <c r="AV632" s="12" t="s">
        <v>80</v>
      </c>
      <c r="AW632" s="12" t="s">
        <v>35</v>
      </c>
      <c r="AX632" s="12" t="s">
        <v>76</v>
      </c>
      <c r="AY632" s="225" t="s">
        <v>144</v>
      </c>
    </row>
    <row r="633" spans="2:65" s="1" customFormat="1" ht="31.5" customHeight="1">
      <c r="B633" s="41"/>
      <c r="C633" s="190" t="s">
        <v>1088</v>
      </c>
      <c r="D633" s="190" t="s">
        <v>145</v>
      </c>
      <c r="E633" s="191" t="s">
        <v>1089</v>
      </c>
      <c r="F633" s="192" t="s">
        <v>1090</v>
      </c>
      <c r="G633" s="193" t="s">
        <v>595</v>
      </c>
      <c r="H633" s="194">
        <v>1</v>
      </c>
      <c r="I633" s="195"/>
      <c r="J633" s="196">
        <f>ROUND(I633*H633,2)</f>
        <v>0</v>
      </c>
      <c r="K633" s="192" t="s">
        <v>21</v>
      </c>
      <c r="L633" s="61"/>
      <c r="M633" s="197" t="s">
        <v>21</v>
      </c>
      <c r="N633" s="198" t="s">
        <v>42</v>
      </c>
      <c r="O633" s="42"/>
      <c r="P633" s="199">
        <f>O633*H633</f>
        <v>0</v>
      </c>
      <c r="Q633" s="199">
        <v>0</v>
      </c>
      <c r="R633" s="199">
        <f>Q633*H633</f>
        <v>0</v>
      </c>
      <c r="S633" s="199">
        <v>0</v>
      </c>
      <c r="T633" s="200">
        <f>S633*H633</f>
        <v>0</v>
      </c>
      <c r="AR633" s="24" t="s">
        <v>232</v>
      </c>
      <c r="AT633" s="24" t="s">
        <v>145</v>
      </c>
      <c r="AU633" s="24" t="s">
        <v>80</v>
      </c>
      <c r="AY633" s="24" t="s">
        <v>144</v>
      </c>
      <c r="BE633" s="201">
        <f>IF(N633="základní",J633,0)</f>
        <v>0</v>
      </c>
      <c r="BF633" s="201">
        <f>IF(N633="snížená",J633,0)</f>
        <v>0</v>
      </c>
      <c r="BG633" s="201">
        <f>IF(N633="zákl. přenesená",J633,0)</f>
        <v>0</v>
      </c>
      <c r="BH633" s="201">
        <f>IF(N633="sníž. přenesená",J633,0)</f>
        <v>0</v>
      </c>
      <c r="BI633" s="201">
        <f>IF(N633="nulová",J633,0)</f>
        <v>0</v>
      </c>
      <c r="BJ633" s="24" t="s">
        <v>76</v>
      </c>
      <c r="BK633" s="201">
        <f>ROUND(I633*H633,2)</f>
        <v>0</v>
      </c>
      <c r="BL633" s="24" t="s">
        <v>232</v>
      </c>
      <c r="BM633" s="24" t="s">
        <v>1091</v>
      </c>
    </row>
    <row r="634" spans="2:65" s="11" customFormat="1">
      <c r="B634" s="202"/>
      <c r="C634" s="203"/>
      <c r="D634" s="204" t="s">
        <v>151</v>
      </c>
      <c r="E634" s="205" t="s">
        <v>21</v>
      </c>
      <c r="F634" s="206" t="s">
        <v>770</v>
      </c>
      <c r="G634" s="203"/>
      <c r="H634" s="207" t="s">
        <v>21</v>
      </c>
      <c r="I634" s="208"/>
      <c r="J634" s="203"/>
      <c r="K634" s="203"/>
      <c r="L634" s="209"/>
      <c r="M634" s="210"/>
      <c r="N634" s="211"/>
      <c r="O634" s="211"/>
      <c r="P634" s="211"/>
      <c r="Q634" s="211"/>
      <c r="R634" s="211"/>
      <c r="S634" s="211"/>
      <c r="T634" s="212"/>
      <c r="AT634" s="213" t="s">
        <v>151</v>
      </c>
      <c r="AU634" s="213" t="s">
        <v>80</v>
      </c>
      <c r="AV634" s="11" t="s">
        <v>76</v>
      </c>
      <c r="AW634" s="11" t="s">
        <v>35</v>
      </c>
      <c r="AX634" s="11" t="s">
        <v>71</v>
      </c>
      <c r="AY634" s="213" t="s">
        <v>144</v>
      </c>
    </row>
    <row r="635" spans="2:65" s="12" customFormat="1">
      <c r="B635" s="214"/>
      <c r="C635" s="215"/>
      <c r="D635" s="216" t="s">
        <v>151</v>
      </c>
      <c r="E635" s="217" t="s">
        <v>21</v>
      </c>
      <c r="F635" s="218" t="s">
        <v>76</v>
      </c>
      <c r="G635" s="215"/>
      <c r="H635" s="219">
        <v>1</v>
      </c>
      <c r="I635" s="220"/>
      <c r="J635" s="215"/>
      <c r="K635" s="215"/>
      <c r="L635" s="221"/>
      <c r="M635" s="222"/>
      <c r="N635" s="223"/>
      <c r="O635" s="223"/>
      <c r="P635" s="223"/>
      <c r="Q635" s="223"/>
      <c r="R635" s="223"/>
      <c r="S635" s="223"/>
      <c r="T635" s="224"/>
      <c r="AT635" s="225" t="s">
        <v>151</v>
      </c>
      <c r="AU635" s="225" t="s">
        <v>80</v>
      </c>
      <c r="AV635" s="12" t="s">
        <v>80</v>
      </c>
      <c r="AW635" s="12" t="s">
        <v>35</v>
      </c>
      <c r="AX635" s="12" t="s">
        <v>76</v>
      </c>
      <c r="AY635" s="225" t="s">
        <v>144</v>
      </c>
    </row>
    <row r="636" spans="2:65" s="1" customFormat="1" ht="31.5" customHeight="1">
      <c r="B636" s="41"/>
      <c r="C636" s="190" t="s">
        <v>1092</v>
      </c>
      <c r="D636" s="190" t="s">
        <v>145</v>
      </c>
      <c r="E636" s="191" t="s">
        <v>1093</v>
      </c>
      <c r="F636" s="192" t="s">
        <v>1094</v>
      </c>
      <c r="G636" s="193" t="s">
        <v>595</v>
      </c>
      <c r="H636" s="194">
        <v>1</v>
      </c>
      <c r="I636" s="195"/>
      <c r="J636" s="196">
        <f>ROUND(I636*H636,2)</f>
        <v>0</v>
      </c>
      <c r="K636" s="192" t="s">
        <v>21</v>
      </c>
      <c r="L636" s="61"/>
      <c r="M636" s="197" t="s">
        <v>21</v>
      </c>
      <c r="N636" s="198" t="s">
        <v>42</v>
      </c>
      <c r="O636" s="42"/>
      <c r="P636" s="199">
        <f>O636*H636</f>
        <v>0</v>
      </c>
      <c r="Q636" s="199">
        <v>0</v>
      </c>
      <c r="R636" s="199">
        <f>Q636*H636</f>
        <v>0</v>
      </c>
      <c r="S636" s="199">
        <v>0</v>
      </c>
      <c r="T636" s="200">
        <f>S636*H636</f>
        <v>0</v>
      </c>
      <c r="AR636" s="24" t="s">
        <v>232</v>
      </c>
      <c r="AT636" s="24" t="s">
        <v>145</v>
      </c>
      <c r="AU636" s="24" t="s">
        <v>80</v>
      </c>
      <c r="AY636" s="24" t="s">
        <v>144</v>
      </c>
      <c r="BE636" s="201">
        <f>IF(N636="základní",J636,0)</f>
        <v>0</v>
      </c>
      <c r="BF636" s="201">
        <f>IF(N636="snížená",J636,0)</f>
        <v>0</v>
      </c>
      <c r="BG636" s="201">
        <f>IF(N636="zákl. přenesená",J636,0)</f>
        <v>0</v>
      </c>
      <c r="BH636" s="201">
        <f>IF(N636="sníž. přenesená",J636,0)</f>
        <v>0</v>
      </c>
      <c r="BI636" s="201">
        <f>IF(N636="nulová",J636,0)</f>
        <v>0</v>
      </c>
      <c r="BJ636" s="24" t="s">
        <v>76</v>
      </c>
      <c r="BK636" s="201">
        <f>ROUND(I636*H636,2)</f>
        <v>0</v>
      </c>
      <c r="BL636" s="24" t="s">
        <v>232</v>
      </c>
      <c r="BM636" s="24" t="s">
        <v>1095</v>
      </c>
    </row>
    <row r="637" spans="2:65" s="11" customFormat="1">
      <c r="B637" s="202"/>
      <c r="C637" s="203"/>
      <c r="D637" s="204" t="s">
        <v>151</v>
      </c>
      <c r="E637" s="205" t="s">
        <v>21</v>
      </c>
      <c r="F637" s="206" t="s">
        <v>750</v>
      </c>
      <c r="G637" s="203"/>
      <c r="H637" s="207" t="s">
        <v>21</v>
      </c>
      <c r="I637" s="208"/>
      <c r="J637" s="203"/>
      <c r="K637" s="203"/>
      <c r="L637" s="209"/>
      <c r="M637" s="210"/>
      <c r="N637" s="211"/>
      <c r="O637" s="211"/>
      <c r="P637" s="211"/>
      <c r="Q637" s="211"/>
      <c r="R637" s="211"/>
      <c r="S637" s="211"/>
      <c r="T637" s="212"/>
      <c r="AT637" s="213" t="s">
        <v>151</v>
      </c>
      <c r="AU637" s="213" t="s">
        <v>80</v>
      </c>
      <c r="AV637" s="11" t="s">
        <v>76</v>
      </c>
      <c r="AW637" s="11" t="s">
        <v>35</v>
      </c>
      <c r="AX637" s="11" t="s">
        <v>71</v>
      </c>
      <c r="AY637" s="213" t="s">
        <v>144</v>
      </c>
    </row>
    <row r="638" spans="2:65" s="12" customFormat="1">
      <c r="B638" s="214"/>
      <c r="C638" s="215"/>
      <c r="D638" s="216" t="s">
        <v>151</v>
      </c>
      <c r="E638" s="217" t="s">
        <v>21</v>
      </c>
      <c r="F638" s="218" t="s">
        <v>76</v>
      </c>
      <c r="G638" s="215"/>
      <c r="H638" s="219">
        <v>1</v>
      </c>
      <c r="I638" s="220"/>
      <c r="J638" s="215"/>
      <c r="K638" s="215"/>
      <c r="L638" s="221"/>
      <c r="M638" s="222"/>
      <c r="N638" s="223"/>
      <c r="O638" s="223"/>
      <c r="P638" s="223"/>
      <c r="Q638" s="223"/>
      <c r="R638" s="223"/>
      <c r="S638" s="223"/>
      <c r="T638" s="224"/>
      <c r="AT638" s="225" t="s">
        <v>151</v>
      </c>
      <c r="AU638" s="225" t="s">
        <v>80</v>
      </c>
      <c r="AV638" s="12" t="s">
        <v>80</v>
      </c>
      <c r="AW638" s="12" t="s">
        <v>35</v>
      </c>
      <c r="AX638" s="12" t="s">
        <v>76</v>
      </c>
      <c r="AY638" s="225" t="s">
        <v>144</v>
      </c>
    </row>
    <row r="639" spans="2:65" s="1" customFormat="1" ht="22.5" customHeight="1">
      <c r="B639" s="41"/>
      <c r="C639" s="190" t="s">
        <v>1096</v>
      </c>
      <c r="D639" s="190" t="s">
        <v>145</v>
      </c>
      <c r="E639" s="191" t="s">
        <v>1097</v>
      </c>
      <c r="F639" s="192" t="s">
        <v>1098</v>
      </c>
      <c r="G639" s="193" t="s">
        <v>148</v>
      </c>
      <c r="H639" s="194">
        <v>30.77</v>
      </c>
      <c r="I639" s="195"/>
      <c r="J639" s="196">
        <f>ROUND(I639*H639,2)</f>
        <v>0</v>
      </c>
      <c r="K639" s="192" t="s">
        <v>156</v>
      </c>
      <c r="L639" s="61"/>
      <c r="M639" s="197" t="s">
        <v>21</v>
      </c>
      <c r="N639" s="198" t="s">
        <v>42</v>
      </c>
      <c r="O639" s="42"/>
      <c r="P639" s="199">
        <f>O639*H639</f>
        <v>0</v>
      </c>
      <c r="Q639" s="199">
        <v>2.5000000000000001E-3</v>
      </c>
      <c r="R639" s="199">
        <f>Q639*H639</f>
        <v>7.6925000000000007E-2</v>
      </c>
      <c r="S639" s="199">
        <v>0</v>
      </c>
      <c r="T639" s="200">
        <f>S639*H639</f>
        <v>0</v>
      </c>
      <c r="AR639" s="24" t="s">
        <v>232</v>
      </c>
      <c r="AT639" s="24" t="s">
        <v>145</v>
      </c>
      <c r="AU639" s="24" t="s">
        <v>80</v>
      </c>
      <c r="AY639" s="24" t="s">
        <v>144</v>
      </c>
      <c r="BE639" s="201">
        <f>IF(N639="základní",J639,0)</f>
        <v>0</v>
      </c>
      <c r="BF639" s="201">
        <f>IF(N639="snížená",J639,0)</f>
        <v>0</v>
      </c>
      <c r="BG639" s="201">
        <f>IF(N639="zákl. přenesená",J639,0)</f>
        <v>0</v>
      </c>
      <c r="BH639" s="201">
        <f>IF(N639="sníž. přenesená",J639,0)</f>
        <v>0</v>
      </c>
      <c r="BI639" s="201">
        <f>IF(N639="nulová",J639,0)</f>
        <v>0</v>
      </c>
      <c r="BJ639" s="24" t="s">
        <v>76</v>
      </c>
      <c r="BK639" s="201">
        <f>ROUND(I639*H639,2)</f>
        <v>0</v>
      </c>
      <c r="BL639" s="24" t="s">
        <v>232</v>
      </c>
      <c r="BM639" s="24" t="s">
        <v>1099</v>
      </c>
    </row>
    <row r="640" spans="2:65" s="12" customFormat="1">
      <c r="B640" s="214"/>
      <c r="C640" s="215"/>
      <c r="D640" s="204" t="s">
        <v>151</v>
      </c>
      <c r="E640" s="226" t="s">
        <v>21</v>
      </c>
      <c r="F640" s="227" t="s">
        <v>1071</v>
      </c>
      <c r="G640" s="215"/>
      <c r="H640" s="228">
        <v>30.77</v>
      </c>
      <c r="I640" s="220"/>
      <c r="J640" s="215"/>
      <c r="K640" s="215"/>
      <c r="L640" s="221"/>
      <c r="M640" s="222"/>
      <c r="N640" s="223"/>
      <c r="O640" s="223"/>
      <c r="P640" s="223"/>
      <c r="Q640" s="223"/>
      <c r="R640" s="223"/>
      <c r="S640" s="223"/>
      <c r="T640" s="224"/>
      <c r="AT640" s="225" t="s">
        <v>151</v>
      </c>
      <c r="AU640" s="225" t="s">
        <v>80</v>
      </c>
      <c r="AV640" s="12" t="s">
        <v>80</v>
      </c>
      <c r="AW640" s="12" t="s">
        <v>35</v>
      </c>
      <c r="AX640" s="12" t="s">
        <v>76</v>
      </c>
      <c r="AY640" s="225" t="s">
        <v>144</v>
      </c>
    </row>
    <row r="641" spans="2:65" s="10" customFormat="1" ht="29.85" customHeight="1">
      <c r="B641" s="176"/>
      <c r="C641" s="177"/>
      <c r="D641" s="178" t="s">
        <v>70</v>
      </c>
      <c r="E641" s="229" t="s">
        <v>1100</v>
      </c>
      <c r="F641" s="229" t="s">
        <v>1101</v>
      </c>
      <c r="G641" s="177"/>
      <c r="H641" s="177"/>
      <c r="I641" s="180"/>
      <c r="J641" s="230">
        <f>BK641</f>
        <v>0</v>
      </c>
      <c r="K641" s="177"/>
      <c r="L641" s="182"/>
      <c r="M641" s="183"/>
      <c r="N641" s="184"/>
      <c r="O641" s="184"/>
      <c r="P641" s="185">
        <f>SUM(P642:P650)</f>
        <v>0</v>
      </c>
      <c r="Q641" s="184"/>
      <c r="R641" s="185">
        <f>SUM(R642:R650)</f>
        <v>0.10106717</v>
      </c>
      <c r="S641" s="184"/>
      <c r="T641" s="186">
        <f>SUM(T642:T650)</f>
        <v>0</v>
      </c>
      <c r="AR641" s="187" t="s">
        <v>80</v>
      </c>
      <c r="AT641" s="188" t="s">
        <v>70</v>
      </c>
      <c r="AU641" s="188" t="s">
        <v>76</v>
      </c>
      <c r="AY641" s="187" t="s">
        <v>144</v>
      </c>
      <c r="BK641" s="189">
        <f>SUM(BK642:BK650)</f>
        <v>0</v>
      </c>
    </row>
    <row r="642" spans="2:65" s="1" customFormat="1" ht="22.5" customHeight="1">
      <c r="B642" s="41"/>
      <c r="C642" s="190" t="s">
        <v>1102</v>
      </c>
      <c r="D642" s="190" t="s">
        <v>145</v>
      </c>
      <c r="E642" s="191" t="s">
        <v>1103</v>
      </c>
      <c r="F642" s="192" t="s">
        <v>1104</v>
      </c>
      <c r="G642" s="193" t="s">
        <v>148</v>
      </c>
      <c r="H642" s="194">
        <v>206.99299999999999</v>
      </c>
      <c r="I642" s="195"/>
      <c r="J642" s="196">
        <f>ROUND(I642*H642,2)</f>
        <v>0</v>
      </c>
      <c r="K642" s="192" t="s">
        <v>156</v>
      </c>
      <c r="L642" s="61"/>
      <c r="M642" s="197" t="s">
        <v>21</v>
      </c>
      <c r="N642" s="198" t="s">
        <v>42</v>
      </c>
      <c r="O642" s="42"/>
      <c r="P642" s="199">
        <f>O642*H642</f>
        <v>0</v>
      </c>
      <c r="Q642" s="199">
        <v>2.0000000000000001E-4</v>
      </c>
      <c r="R642" s="199">
        <f>Q642*H642</f>
        <v>4.1398600000000001E-2</v>
      </c>
      <c r="S642" s="199">
        <v>0</v>
      </c>
      <c r="T642" s="200">
        <f>S642*H642</f>
        <v>0</v>
      </c>
      <c r="AR642" s="24" t="s">
        <v>232</v>
      </c>
      <c r="AT642" s="24" t="s">
        <v>145</v>
      </c>
      <c r="AU642" s="24" t="s">
        <v>80</v>
      </c>
      <c r="AY642" s="24" t="s">
        <v>144</v>
      </c>
      <c r="BE642" s="201">
        <f>IF(N642="základní",J642,0)</f>
        <v>0</v>
      </c>
      <c r="BF642" s="201">
        <f>IF(N642="snížená",J642,0)</f>
        <v>0</v>
      </c>
      <c r="BG642" s="201">
        <f>IF(N642="zákl. přenesená",J642,0)</f>
        <v>0</v>
      </c>
      <c r="BH642" s="201">
        <f>IF(N642="sníž. přenesená",J642,0)</f>
        <v>0</v>
      </c>
      <c r="BI642" s="201">
        <f>IF(N642="nulová",J642,0)</f>
        <v>0</v>
      </c>
      <c r="BJ642" s="24" t="s">
        <v>76</v>
      </c>
      <c r="BK642" s="201">
        <f>ROUND(I642*H642,2)</f>
        <v>0</v>
      </c>
      <c r="BL642" s="24" t="s">
        <v>232</v>
      </c>
      <c r="BM642" s="24" t="s">
        <v>1105</v>
      </c>
    </row>
    <row r="643" spans="2:65" s="12" customFormat="1">
      <c r="B643" s="214"/>
      <c r="C643" s="215"/>
      <c r="D643" s="216" t="s">
        <v>151</v>
      </c>
      <c r="E643" s="217" t="s">
        <v>21</v>
      </c>
      <c r="F643" s="218" t="s">
        <v>1106</v>
      </c>
      <c r="G643" s="215"/>
      <c r="H643" s="219">
        <v>206.99299999999999</v>
      </c>
      <c r="I643" s="220"/>
      <c r="J643" s="215"/>
      <c r="K643" s="215"/>
      <c r="L643" s="221"/>
      <c r="M643" s="222"/>
      <c r="N643" s="223"/>
      <c r="O643" s="223"/>
      <c r="P643" s="223"/>
      <c r="Q643" s="223"/>
      <c r="R643" s="223"/>
      <c r="S643" s="223"/>
      <c r="T643" s="224"/>
      <c r="AT643" s="225" t="s">
        <v>151</v>
      </c>
      <c r="AU643" s="225" t="s">
        <v>80</v>
      </c>
      <c r="AV643" s="12" t="s">
        <v>80</v>
      </c>
      <c r="AW643" s="12" t="s">
        <v>35</v>
      </c>
      <c r="AX643" s="12" t="s">
        <v>76</v>
      </c>
      <c r="AY643" s="225" t="s">
        <v>144</v>
      </c>
    </row>
    <row r="644" spans="2:65" s="1" customFormat="1" ht="31.5" customHeight="1">
      <c r="B644" s="41"/>
      <c r="C644" s="190" t="s">
        <v>1107</v>
      </c>
      <c r="D644" s="190" t="s">
        <v>145</v>
      </c>
      <c r="E644" s="191" t="s">
        <v>1108</v>
      </c>
      <c r="F644" s="192" t="s">
        <v>1109</v>
      </c>
      <c r="G644" s="193" t="s">
        <v>148</v>
      </c>
      <c r="H644" s="194">
        <v>171.053</v>
      </c>
      <c r="I644" s="195"/>
      <c r="J644" s="196">
        <f>ROUND(I644*H644,2)</f>
        <v>0</v>
      </c>
      <c r="K644" s="192" t="s">
        <v>156</v>
      </c>
      <c r="L644" s="61"/>
      <c r="M644" s="197" t="s">
        <v>21</v>
      </c>
      <c r="N644" s="198" t="s">
        <v>42</v>
      </c>
      <c r="O644" s="42"/>
      <c r="P644" s="199">
        <f>O644*H644</f>
        <v>0</v>
      </c>
      <c r="Q644" s="199">
        <v>2.9E-4</v>
      </c>
      <c r="R644" s="199">
        <f>Q644*H644</f>
        <v>4.9605370000000003E-2</v>
      </c>
      <c r="S644" s="199">
        <v>0</v>
      </c>
      <c r="T644" s="200">
        <f>S644*H644</f>
        <v>0</v>
      </c>
      <c r="AR644" s="24" t="s">
        <v>232</v>
      </c>
      <c r="AT644" s="24" t="s">
        <v>145</v>
      </c>
      <c r="AU644" s="24" t="s">
        <v>80</v>
      </c>
      <c r="AY644" s="24" t="s">
        <v>144</v>
      </c>
      <c r="BE644" s="201">
        <f>IF(N644="základní",J644,0)</f>
        <v>0</v>
      </c>
      <c r="BF644" s="201">
        <f>IF(N644="snížená",J644,0)</f>
        <v>0</v>
      </c>
      <c r="BG644" s="201">
        <f>IF(N644="zákl. přenesená",J644,0)</f>
        <v>0</v>
      </c>
      <c r="BH644" s="201">
        <f>IF(N644="sníž. přenesená",J644,0)</f>
        <v>0</v>
      </c>
      <c r="BI644" s="201">
        <f>IF(N644="nulová",J644,0)</f>
        <v>0</v>
      </c>
      <c r="BJ644" s="24" t="s">
        <v>76</v>
      </c>
      <c r="BK644" s="201">
        <f>ROUND(I644*H644,2)</f>
        <v>0</v>
      </c>
      <c r="BL644" s="24" t="s">
        <v>232</v>
      </c>
      <c r="BM644" s="24" t="s">
        <v>1110</v>
      </c>
    </row>
    <row r="645" spans="2:65" s="12" customFormat="1">
      <c r="B645" s="214"/>
      <c r="C645" s="215"/>
      <c r="D645" s="216" t="s">
        <v>151</v>
      </c>
      <c r="E645" s="217" t="s">
        <v>21</v>
      </c>
      <c r="F645" s="218" t="s">
        <v>1111</v>
      </c>
      <c r="G645" s="215"/>
      <c r="H645" s="219">
        <v>171.053</v>
      </c>
      <c r="I645" s="220"/>
      <c r="J645" s="215"/>
      <c r="K645" s="215"/>
      <c r="L645" s="221"/>
      <c r="M645" s="222"/>
      <c r="N645" s="223"/>
      <c r="O645" s="223"/>
      <c r="P645" s="223"/>
      <c r="Q645" s="223"/>
      <c r="R645" s="223"/>
      <c r="S645" s="223"/>
      <c r="T645" s="224"/>
      <c r="AT645" s="225" t="s">
        <v>151</v>
      </c>
      <c r="AU645" s="225" t="s">
        <v>80</v>
      </c>
      <c r="AV645" s="12" t="s">
        <v>80</v>
      </c>
      <c r="AW645" s="12" t="s">
        <v>35</v>
      </c>
      <c r="AX645" s="12" t="s">
        <v>76</v>
      </c>
      <c r="AY645" s="225" t="s">
        <v>144</v>
      </c>
    </row>
    <row r="646" spans="2:65" s="1" customFormat="1" ht="22.5" customHeight="1">
      <c r="B646" s="41"/>
      <c r="C646" s="190" t="s">
        <v>1112</v>
      </c>
      <c r="D646" s="190" t="s">
        <v>145</v>
      </c>
      <c r="E646" s="191" t="s">
        <v>1113</v>
      </c>
      <c r="F646" s="192" t="s">
        <v>1114</v>
      </c>
      <c r="G646" s="193" t="s">
        <v>148</v>
      </c>
      <c r="H646" s="194">
        <v>35.94</v>
      </c>
      <c r="I646" s="195"/>
      <c r="J646" s="196">
        <f>ROUND(I646*H646,2)</f>
        <v>0</v>
      </c>
      <c r="K646" s="192" t="s">
        <v>156</v>
      </c>
      <c r="L646" s="61"/>
      <c r="M646" s="197" t="s">
        <v>21</v>
      </c>
      <c r="N646" s="198" t="s">
        <v>42</v>
      </c>
      <c r="O646" s="42"/>
      <c r="P646" s="199">
        <f>O646*H646</f>
        <v>0</v>
      </c>
      <c r="Q646" s="199">
        <v>2.7999999999999998E-4</v>
      </c>
      <c r="R646" s="199">
        <f>Q646*H646</f>
        <v>1.0063199999999998E-2</v>
      </c>
      <c r="S646" s="199">
        <v>0</v>
      </c>
      <c r="T646" s="200">
        <f>S646*H646</f>
        <v>0</v>
      </c>
      <c r="AR646" s="24" t="s">
        <v>232</v>
      </c>
      <c r="AT646" s="24" t="s">
        <v>145</v>
      </c>
      <c r="AU646" s="24" t="s">
        <v>80</v>
      </c>
      <c r="AY646" s="24" t="s">
        <v>144</v>
      </c>
      <c r="BE646" s="201">
        <f>IF(N646="základní",J646,0)</f>
        <v>0</v>
      </c>
      <c r="BF646" s="201">
        <f>IF(N646="snížená",J646,0)</f>
        <v>0</v>
      </c>
      <c r="BG646" s="201">
        <f>IF(N646="zákl. přenesená",J646,0)</f>
        <v>0</v>
      </c>
      <c r="BH646" s="201">
        <f>IF(N646="sníž. přenesená",J646,0)</f>
        <v>0</v>
      </c>
      <c r="BI646" s="201">
        <f>IF(N646="nulová",J646,0)</f>
        <v>0</v>
      </c>
      <c r="BJ646" s="24" t="s">
        <v>76</v>
      </c>
      <c r="BK646" s="201">
        <f>ROUND(I646*H646,2)</f>
        <v>0</v>
      </c>
      <c r="BL646" s="24" t="s">
        <v>232</v>
      </c>
      <c r="BM646" s="24" t="s">
        <v>1115</v>
      </c>
    </row>
    <row r="647" spans="2:65" s="11" customFormat="1">
      <c r="B647" s="202"/>
      <c r="C647" s="203"/>
      <c r="D647" s="204" t="s">
        <v>151</v>
      </c>
      <c r="E647" s="205" t="s">
        <v>21</v>
      </c>
      <c r="F647" s="206" t="s">
        <v>215</v>
      </c>
      <c r="G647" s="203"/>
      <c r="H647" s="207" t="s">
        <v>21</v>
      </c>
      <c r="I647" s="208"/>
      <c r="J647" s="203"/>
      <c r="K647" s="203"/>
      <c r="L647" s="209"/>
      <c r="M647" s="210"/>
      <c r="N647" s="211"/>
      <c r="O647" s="211"/>
      <c r="P647" s="211"/>
      <c r="Q647" s="211"/>
      <c r="R647" s="211"/>
      <c r="S647" s="211"/>
      <c r="T647" s="212"/>
      <c r="AT647" s="213" t="s">
        <v>151</v>
      </c>
      <c r="AU647" s="213" t="s">
        <v>80</v>
      </c>
      <c r="AV647" s="11" t="s">
        <v>76</v>
      </c>
      <c r="AW647" s="11" t="s">
        <v>35</v>
      </c>
      <c r="AX647" s="11" t="s">
        <v>71</v>
      </c>
      <c r="AY647" s="213" t="s">
        <v>144</v>
      </c>
    </row>
    <row r="648" spans="2:65" s="12" customFormat="1">
      <c r="B648" s="214"/>
      <c r="C648" s="215"/>
      <c r="D648" s="204" t="s">
        <v>151</v>
      </c>
      <c r="E648" s="226" t="s">
        <v>21</v>
      </c>
      <c r="F648" s="227" t="s">
        <v>534</v>
      </c>
      <c r="G648" s="215"/>
      <c r="H648" s="228">
        <v>14.21</v>
      </c>
      <c r="I648" s="220"/>
      <c r="J648" s="215"/>
      <c r="K648" s="215"/>
      <c r="L648" s="221"/>
      <c r="M648" s="222"/>
      <c r="N648" s="223"/>
      <c r="O648" s="223"/>
      <c r="P648" s="223"/>
      <c r="Q648" s="223"/>
      <c r="R648" s="223"/>
      <c r="S648" s="223"/>
      <c r="T648" s="224"/>
      <c r="AT648" s="225" t="s">
        <v>151</v>
      </c>
      <c r="AU648" s="225" t="s">
        <v>80</v>
      </c>
      <c r="AV648" s="12" t="s">
        <v>80</v>
      </c>
      <c r="AW648" s="12" t="s">
        <v>35</v>
      </c>
      <c r="AX648" s="12" t="s">
        <v>71</v>
      </c>
      <c r="AY648" s="225" t="s">
        <v>144</v>
      </c>
    </row>
    <row r="649" spans="2:65" s="12" customFormat="1">
      <c r="B649" s="214"/>
      <c r="C649" s="215"/>
      <c r="D649" s="204" t="s">
        <v>151</v>
      </c>
      <c r="E649" s="226" t="s">
        <v>21</v>
      </c>
      <c r="F649" s="227" t="s">
        <v>535</v>
      </c>
      <c r="G649" s="215"/>
      <c r="H649" s="228">
        <v>21.73</v>
      </c>
      <c r="I649" s="220"/>
      <c r="J649" s="215"/>
      <c r="K649" s="215"/>
      <c r="L649" s="221"/>
      <c r="M649" s="222"/>
      <c r="N649" s="223"/>
      <c r="O649" s="223"/>
      <c r="P649" s="223"/>
      <c r="Q649" s="223"/>
      <c r="R649" s="223"/>
      <c r="S649" s="223"/>
      <c r="T649" s="224"/>
      <c r="AT649" s="225" t="s">
        <v>151</v>
      </c>
      <c r="AU649" s="225" t="s">
        <v>80</v>
      </c>
      <c r="AV649" s="12" t="s">
        <v>80</v>
      </c>
      <c r="AW649" s="12" t="s">
        <v>35</v>
      </c>
      <c r="AX649" s="12" t="s">
        <v>71</v>
      </c>
      <c r="AY649" s="225" t="s">
        <v>144</v>
      </c>
    </row>
    <row r="650" spans="2:65" s="13" customFormat="1">
      <c r="B650" s="231"/>
      <c r="C650" s="232"/>
      <c r="D650" s="204" t="s">
        <v>151</v>
      </c>
      <c r="E650" s="242" t="s">
        <v>21</v>
      </c>
      <c r="F650" s="243" t="s">
        <v>176</v>
      </c>
      <c r="G650" s="232"/>
      <c r="H650" s="244">
        <v>35.94</v>
      </c>
      <c r="I650" s="236"/>
      <c r="J650" s="232"/>
      <c r="K650" s="232"/>
      <c r="L650" s="237"/>
      <c r="M650" s="271"/>
      <c r="N650" s="272"/>
      <c r="O650" s="272"/>
      <c r="P650" s="272"/>
      <c r="Q650" s="272"/>
      <c r="R650" s="272"/>
      <c r="S650" s="272"/>
      <c r="T650" s="273"/>
      <c r="AT650" s="241" t="s">
        <v>151</v>
      </c>
      <c r="AU650" s="241" t="s">
        <v>80</v>
      </c>
      <c r="AV650" s="13" t="s">
        <v>86</v>
      </c>
      <c r="AW650" s="13" t="s">
        <v>35</v>
      </c>
      <c r="AX650" s="13" t="s">
        <v>76</v>
      </c>
      <c r="AY650" s="241" t="s">
        <v>144</v>
      </c>
    </row>
    <row r="651" spans="2:65" s="1" customFormat="1" ht="6.95" customHeight="1">
      <c r="B651" s="56"/>
      <c r="C651" s="57"/>
      <c r="D651" s="57"/>
      <c r="E651" s="57"/>
      <c r="F651" s="57"/>
      <c r="G651" s="57"/>
      <c r="H651" s="57"/>
      <c r="I651" s="139"/>
      <c r="J651" s="57"/>
      <c r="K651" s="57"/>
      <c r="L651" s="61"/>
    </row>
  </sheetData>
  <sheetProtection algorithmName="SHA-512" hashValue="dok+Em8oXgSR1ICWretGDpsNlX3euJ4dphFjyQM86zEBpAlAOUZW35/se94p++RxPqQv/2OpSS77blYrYp/RQA==" saltValue="ZW3y8sr8czBnvMIuMbnpjA==" spinCount="100000" sheet="1" objects="1" scenarios="1" formatCells="0" formatColumns="0" formatRows="0" sort="0" autoFilter="0"/>
  <autoFilter ref="C98:K650"/>
  <mergeCells count="9">
    <mergeCell ref="E89:H89"/>
    <mergeCell ref="E91:H9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92</v>
      </c>
      <c r="G1" s="397" t="s">
        <v>93</v>
      </c>
      <c r="H1" s="397"/>
      <c r="I1" s="115"/>
      <c r="J1" s="114" t="s">
        <v>94</v>
      </c>
      <c r="K1" s="113" t="s">
        <v>95</v>
      </c>
      <c r="L1" s="114" t="s">
        <v>96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24" t="s">
        <v>82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97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Sportovní a rekreační areál Maškova zahrada Turnov-rozšíření objektu SO02(vstupního objektu koupaliště)</v>
      </c>
      <c r="F7" s="399"/>
      <c r="G7" s="399"/>
      <c r="H7" s="399"/>
      <c r="I7" s="117"/>
      <c r="J7" s="29"/>
      <c r="K7" s="31"/>
    </row>
    <row r="8" spans="1:70" s="1" customFormat="1" ht="15">
      <c r="B8" s="41"/>
      <c r="C8" s="42"/>
      <c r="D8" s="37" t="s">
        <v>98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1116</v>
      </c>
      <c r="F9" s="401"/>
      <c r="G9" s="401"/>
      <c r="H9" s="401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15.3.2017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90" t="s">
        <v>21</v>
      </c>
      <c r="F24" s="390"/>
      <c r="G24" s="390"/>
      <c r="H24" s="390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37</v>
      </c>
      <c r="E27" s="42"/>
      <c r="F27" s="42"/>
      <c r="G27" s="42"/>
      <c r="H27" s="42"/>
      <c r="I27" s="118"/>
      <c r="J27" s="128">
        <f>ROUND(J78,2)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39</v>
      </c>
      <c r="G29" s="42"/>
      <c r="H29" s="42"/>
      <c r="I29" s="129" t="s">
        <v>38</v>
      </c>
      <c r="J29" s="46" t="s">
        <v>40</v>
      </c>
      <c r="K29" s="45"/>
    </row>
    <row r="30" spans="2:11" s="1" customFormat="1" ht="14.45" customHeight="1">
      <c r="B30" s="41"/>
      <c r="C30" s="42"/>
      <c r="D30" s="49" t="s">
        <v>41</v>
      </c>
      <c r="E30" s="49" t="s">
        <v>42</v>
      </c>
      <c r="F30" s="130">
        <f>ROUND(SUM(BE78:BE81), 2)</f>
        <v>0</v>
      </c>
      <c r="G30" s="42"/>
      <c r="H30" s="42"/>
      <c r="I30" s="131">
        <v>0.21</v>
      </c>
      <c r="J30" s="130">
        <f>ROUND(ROUND((SUM(BE78:BE81)),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43</v>
      </c>
      <c r="F31" s="130">
        <f>ROUND(SUM(BF78:BF81), 2)</f>
        <v>0</v>
      </c>
      <c r="G31" s="42"/>
      <c r="H31" s="42"/>
      <c r="I31" s="131">
        <v>0.15</v>
      </c>
      <c r="J31" s="130">
        <f>ROUND(ROUND((SUM(BF78:BF81)),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44</v>
      </c>
      <c r="F32" s="130">
        <f>ROUND(SUM(BG78:BG81),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45</v>
      </c>
      <c r="F33" s="130">
        <f>ROUND(SUM(BH78:BH81),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46</v>
      </c>
      <c r="F34" s="130">
        <f>ROUND(SUM(BI78:BI81),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47</v>
      </c>
      <c r="E36" s="79"/>
      <c r="F36" s="79"/>
      <c r="G36" s="134" t="s">
        <v>48</v>
      </c>
      <c r="H36" s="135" t="s">
        <v>49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100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Sportovní a rekreační areál Maškova zahrada Turnov-rozšíření objektu SO02(vstupního objektu koupaliště)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98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>2 - Elektroinstalace - silnoproud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Turnov</v>
      </c>
      <c r="G49" s="42"/>
      <c r="H49" s="42"/>
      <c r="I49" s="119" t="s">
        <v>25</v>
      </c>
      <c r="J49" s="120" t="str">
        <f>IF(J12="","",J12)</f>
        <v>15.3.2017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27</v>
      </c>
      <c r="D51" s="42"/>
      <c r="E51" s="42"/>
      <c r="F51" s="35" t="str">
        <f>E15</f>
        <v>Městská sportovní Turnov s.r.o.,Turnov</v>
      </c>
      <c r="G51" s="42"/>
      <c r="H51" s="42"/>
      <c r="I51" s="119" t="s">
        <v>33</v>
      </c>
      <c r="J51" s="35" t="str">
        <f>E21</f>
        <v>CODE,s.r.o. Pardubice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101</v>
      </c>
      <c r="D54" s="132"/>
      <c r="E54" s="132"/>
      <c r="F54" s="132"/>
      <c r="G54" s="132"/>
      <c r="H54" s="132"/>
      <c r="I54" s="145"/>
      <c r="J54" s="146" t="s">
        <v>102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103</v>
      </c>
      <c r="D56" s="42"/>
      <c r="E56" s="42"/>
      <c r="F56" s="42"/>
      <c r="G56" s="42"/>
      <c r="H56" s="42"/>
      <c r="I56" s="118"/>
      <c r="J56" s="128">
        <f>J78</f>
        <v>0</v>
      </c>
      <c r="K56" s="45"/>
      <c r="AU56" s="24" t="s">
        <v>104</v>
      </c>
    </row>
    <row r="57" spans="2:47" s="7" customFormat="1" ht="24.95" customHeight="1">
      <c r="B57" s="149"/>
      <c r="C57" s="150"/>
      <c r="D57" s="151" t="s">
        <v>1117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8" customFormat="1" ht="19.899999999999999" customHeight="1">
      <c r="B58" s="156"/>
      <c r="C58" s="157"/>
      <c r="D58" s="158" t="s">
        <v>1118</v>
      </c>
      <c r="E58" s="159"/>
      <c r="F58" s="159"/>
      <c r="G58" s="159"/>
      <c r="H58" s="159"/>
      <c r="I58" s="160"/>
      <c r="J58" s="161">
        <f>J80</f>
        <v>0</v>
      </c>
      <c r="K58" s="162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18"/>
      <c r="J59" s="42"/>
      <c r="K59" s="45"/>
    </row>
    <row r="60" spans="2:47" s="1" customFormat="1" ht="6.95" customHeight="1">
      <c r="B60" s="56"/>
      <c r="C60" s="57"/>
      <c r="D60" s="57"/>
      <c r="E60" s="57"/>
      <c r="F60" s="57"/>
      <c r="G60" s="57"/>
      <c r="H60" s="57"/>
      <c r="I60" s="139"/>
      <c r="J60" s="57"/>
      <c r="K60" s="58"/>
    </row>
    <row r="64" spans="2:47" s="1" customFormat="1" ht="6.95" customHeight="1">
      <c r="B64" s="59"/>
      <c r="C64" s="60"/>
      <c r="D64" s="60"/>
      <c r="E64" s="60"/>
      <c r="F64" s="60"/>
      <c r="G64" s="60"/>
      <c r="H64" s="60"/>
      <c r="I64" s="142"/>
      <c r="J64" s="60"/>
      <c r="K64" s="60"/>
      <c r="L64" s="61"/>
    </row>
    <row r="65" spans="2:63" s="1" customFormat="1" ht="36.950000000000003" customHeight="1">
      <c r="B65" s="41"/>
      <c r="C65" s="62" t="s">
        <v>128</v>
      </c>
      <c r="D65" s="63"/>
      <c r="E65" s="63"/>
      <c r="F65" s="63"/>
      <c r="G65" s="63"/>
      <c r="H65" s="63"/>
      <c r="I65" s="163"/>
      <c r="J65" s="63"/>
      <c r="K65" s="63"/>
      <c r="L65" s="61"/>
    </row>
    <row r="66" spans="2:63" s="1" customFormat="1" ht="6.95" customHeight="1">
      <c r="B66" s="41"/>
      <c r="C66" s="63"/>
      <c r="D66" s="63"/>
      <c r="E66" s="63"/>
      <c r="F66" s="63"/>
      <c r="G66" s="63"/>
      <c r="H66" s="63"/>
      <c r="I66" s="163"/>
      <c r="J66" s="63"/>
      <c r="K66" s="63"/>
      <c r="L66" s="61"/>
    </row>
    <row r="67" spans="2:63" s="1" customFormat="1" ht="14.45" customHeight="1">
      <c r="B67" s="41"/>
      <c r="C67" s="65" t="s">
        <v>18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22.5" customHeight="1">
      <c r="B68" s="41"/>
      <c r="C68" s="63"/>
      <c r="D68" s="63"/>
      <c r="E68" s="394" t="str">
        <f>E7</f>
        <v>Sportovní a rekreační areál Maškova zahrada Turnov-rozšíření objektu SO02(vstupního objektu koupaliště)</v>
      </c>
      <c r="F68" s="395"/>
      <c r="G68" s="395"/>
      <c r="H68" s="395"/>
      <c r="I68" s="163"/>
      <c r="J68" s="63"/>
      <c r="K68" s="63"/>
      <c r="L68" s="61"/>
    </row>
    <row r="69" spans="2:63" s="1" customFormat="1" ht="14.45" customHeight="1">
      <c r="B69" s="41"/>
      <c r="C69" s="65" t="s">
        <v>98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3.25" customHeight="1">
      <c r="B70" s="41"/>
      <c r="C70" s="63"/>
      <c r="D70" s="63"/>
      <c r="E70" s="362" t="str">
        <f>E9</f>
        <v>2 - Elektroinstalace - silnoproud</v>
      </c>
      <c r="F70" s="396"/>
      <c r="G70" s="396"/>
      <c r="H70" s="396"/>
      <c r="I70" s="163"/>
      <c r="J70" s="63"/>
      <c r="K70" s="63"/>
      <c r="L70" s="61"/>
    </row>
    <row r="71" spans="2:63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18" customHeight="1">
      <c r="B72" s="41"/>
      <c r="C72" s="65" t="s">
        <v>23</v>
      </c>
      <c r="D72" s="63"/>
      <c r="E72" s="63"/>
      <c r="F72" s="164" t="str">
        <f>F12</f>
        <v>Turnov</v>
      </c>
      <c r="G72" s="63"/>
      <c r="H72" s="63"/>
      <c r="I72" s="165" t="s">
        <v>25</v>
      </c>
      <c r="J72" s="73" t="str">
        <f>IF(J12="","",J12)</f>
        <v>15.3.2017</v>
      </c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5">
      <c r="B74" s="41"/>
      <c r="C74" s="65" t="s">
        <v>27</v>
      </c>
      <c r="D74" s="63"/>
      <c r="E74" s="63"/>
      <c r="F74" s="164" t="str">
        <f>E15</f>
        <v>Městská sportovní Turnov s.r.o.,Turnov</v>
      </c>
      <c r="G74" s="63"/>
      <c r="H74" s="63"/>
      <c r="I74" s="165" t="s">
        <v>33</v>
      </c>
      <c r="J74" s="164" t="str">
        <f>E21</f>
        <v>CODE,s.r.o. Pardubice</v>
      </c>
      <c r="K74" s="63"/>
      <c r="L74" s="61"/>
    </row>
    <row r="75" spans="2:63" s="1" customFormat="1" ht="14.45" customHeight="1">
      <c r="B75" s="41"/>
      <c r="C75" s="65" t="s">
        <v>31</v>
      </c>
      <c r="D75" s="63"/>
      <c r="E75" s="63"/>
      <c r="F75" s="164" t="str">
        <f>IF(E18="","",E18)</f>
        <v/>
      </c>
      <c r="G75" s="63"/>
      <c r="H75" s="63"/>
      <c r="I75" s="163"/>
      <c r="J75" s="63"/>
      <c r="K75" s="63"/>
      <c r="L75" s="61"/>
    </row>
    <row r="76" spans="2:63" s="1" customFormat="1" ht="10.3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63" s="9" customFormat="1" ht="29.25" customHeight="1">
      <c r="B77" s="166"/>
      <c r="C77" s="167" t="s">
        <v>129</v>
      </c>
      <c r="D77" s="168" t="s">
        <v>56</v>
      </c>
      <c r="E77" s="168" t="s">
        <v>52</v>
      </c>
      <c r="F77" s="168" t="s">
        <v>130</v>
      </c>
      <c r="G77" s="168" t="s">
        <v>131</v>
      </c>
      <c r="H77" s="168" t="s">
        <v>132</v>
      </c>
      <c r="I77" s="169" t="s">
        <v>133</v>
      </c>
      <c r="J77" s="168" t="s">
        <v>102</v>
      </c>
      <c r="K77" s="170" t="s">
        <v>134</v>
      </c>
      <c r="L77" s="171"/>
      <c r="M77" s="81" t="s">
        <v>135</v>
      </c>
      <c r="N77" s="82" t="s">
        <v>41</v>
      </c>
      <c r="O77" s="82" t="s">
        <v>136</v>
      </c>
      <c r="P77" s="82" t="s">
        <v>137</v>
      </c>
      <c r="Q77" s="82" t="s">
        <v>138</v>
      </c>
      <c r="R77" s="82" t="s">
        <v>139</v>
      </c>
      <c r="S77" s="82" t="s">
        <v>140</v>
      </c>
      <c r="T77" s="83" t="s">
        <v>141</v>
      </c>
    </row>
    <row r="78" spans="2:63" s="1" customFormat="1" ht="29.25" customHeight="1">
      <c r="B78" s="41"/>
      <c r="C78" s="87" t="s">
        <v>103</v>
      </c>
      <c r="D78" s="63"/>
      <c r="E78" s="63"/>
      <c r="F78" s="63"/>
      <c r="G78" s="63"/>
      <c r="H78" s="63"/>
      <c r="I78" s="163"/>
      <c r="J78" s="172">
        <f>BK78</f>
        <v>0</v>
      </c>
      <c r="K78" s="63"/>
      <c r="L78" s="61"/>
      <c r="M78" s="84"/>
      <c r="N78" s="85"/>
      <c r="O78" s="85"/>
      <c r="P78" s="173">
        <f>P79</f>
        <v>0</v>
      </c>
      <c r="Q78" s="85"/>
      <c r="R78" s="173">
        <f>R79</f>
        <v>0</v>
      </c>
      <c r="S78" s="85"/>
      <c r="T78" s="174">
        <f>T79</f>
        <v>0</v>
      </c>
      <c r="AT78" s="24" t="s">
        <v>70</v>
      </c>
      <c r="AU78" s="24" t="s">
        <v>104</v>
      </c>
      <c r="BK78" s="175">
        <f>BK79</f>
        <v>0</v>
      </c>
    </row>
    <row r="79" spans="2:63" s="10" customFormat="1" ht="37.35" customHeight="1">
      <c r="B79" s="176"/>
      <c r="C79" s="177"/>
      <c r="D79" s="268" t="s">
        <v>70</v>
      </c>
      <c r="E79" s="269" t="s">
        <v>268</v>
      </c>
      <c r="F79" s="269" t="s">
        <v>1119</v>
      </c>
      <c r="G79" s="177"/>
      <c r="H79" s="177"/>
      <c r="I79" s="180"/>
      <c r="J79" s="270">
        <f>BK79</f>
        <v>0</v>
      </c>
      <c r="K79" s="177"/>
      <c r="L79" s="182"/>
      <c r="M79" s="183"/>
      <c r="N79" s="184"/>
      <c r="O79" s="184"/>
      <c r="P79" s="185">
        <f>P80</f>
        <v>0</v>
      </c>
      <c r="Q79" s="184"/>
      <c r="R79" s="185">
        <f>R80</f>
        <v>0</v>
      </c>
      <c r="S79" s="184"/>
      <c r="T79" s="186">
        <f>T80</f>
        <v>0</v>
      </c>
      <c r="AR79" s="187" t="s">
        <v>83</v>
      </c>
      <c r="AT79" s="188" t="s">
        <v>70</v>
      </c>
      <c r="AU79" s="188" t="s">
        <v>71</v>
      </c>
      <c r="AY79" s="187" t="s">
        <v>144</v>
      </c>
      <c r="BK79" s="189">
        <f>BK80</f>
        <v>0</v>
      </c>
    </row>
    <row r="80" spans="2:63" s="10" customFormat="1" ht="19.899999999999999" customHeight="1">
      <c r="B80" s="176"/>
      <c r="C80" s="177"/>
      <c r="D80" s="178" t="s">
        <v>70</v>
      </c>
      <c r="E80" s="229" t="s">
        <v>1120</v>
      </c>
      <c r="F80" s="229" t="s">
        <v>1121</v>
      </c>
      <c r="G80" s="177"/>
      <c r="H80" s="177"/>
      <c r="I80" s="180"/>
      <c r="J80" s="230">
        <f>BK80</f>
        <v>0</v>
      </c>
      <c r="K80" s="177"/>
      <c r="L80" s="182"/>
      <c r="M80" s="183"/>
      <c r="N80" s="184"/>
      <c r="O80" s="184"/>
      <c r="P80" s="185">
        <f>P81</f>
        <v>0</v>
      </c>
      <c r="Q80" s="184"/>
      <c r="R80" s="185">
        <f>R81</f>
        <v>0</v>
      </c>
      <c r="S80" s="184"/>
      <c r="T80" s="186">
        <f>T81</f>
        <v>0</v>
      </c>
      <c r="AR80" s="187" t="s">
        <v>83</v>
      </c>
      <c r="AT80" s="188" t="s">
        <v>70</v>
      </c>
      <c r="AU80" s="188" t="s">
        <v>76</v>
      </c>
      <c r="AY80" s="187" t="s">
        <v>144</v>
      </c>
      <c r="BK80" s="189">
        <f>BK81</f>
        <v>0</v>
      </c>
    </row>
    <row r="81" spans="2:65" s="1" customFormat="1" ht="22.5" customHeight="1">
      <c r="B81" s="41"/>
      <c r="C81" s="190" t="s">
        <v>76</v>
      </c>
      <c r="D81" s="190" t="s">
        <v>145</v>
      </c>
      <c r="E81" s="191" t="s">
        <v>1122</v>
      </c>
      <c r="F81" s="192" t="s">
        <v>1123</v>
      </c>
      <c r="G81" s="193" t="s">
        <v>595</v>
      </c>
      <c r="H81" s="194">
        <v>1</v>
      </c>
      <c r="I81" s="195"/>
      <c r="J81" s="196">
        <f>ROUND(I81*H81,2)</f>
        <v>0</v>
      </c>
      <c r="K81" s="192" t="s">
        <v>21</v>
      </c>
      <c r="L81" s="61"/>
      <c r="M81" s="197" t="s">
        <v>21</v>
      </c>
      <c r="N81" s="274" t="s">
        <v>42</v>
      </c>
      <c r="O81" s="275"/>
      <c r="P81" s="276">
        <f>O81*H81</f>
        <v>0</v>
      </c>
      <c r="Q81" s="276">
        <v>0</v>
      </c>
      <c r="R81" s="276">
        <f>Q81*H81</f>
        <v>0</v>
      </c>
      <c r="S81" s="276">
        <v>0</v>
      </c>
      <c r="T81" s="277">
        <f>S81*H81</f>
        <v>0</v>
      </c>
      <c r="AR81" s="24" t="s">
        <v>490</v>
      </c>
      <c r="AT81" s="24" t="s">
        <v>145</v>
      </c>
      <c r="AU81" s="24" t="s">
        <v>80</v>
      </c>
      <c r="AY81" s="24" t="s">
        <v>144</v>
      </c>
      <c r="BE81" s="201">
        <f>IF(N81="základní",J81,0)</f>
        <v>0</v>
      </c>
      <c r="BF81" s="201">
        <f>IF(N81="snížená",J81,0)</f>
        <v>0</v>
      </c>
      <c r="BG81" s="201">
        <f>IF(N81="zákl. přenesená",J81,0)</f>
        <v>0</v>
      </c>
      <c r="BH81" s="201">
        <f>IF(N81="sníž. přenesená",J81,0)</f>
        <v>0</v>
      </c>
      <c r="BI81" s="201">
        <f>IF(N81="nulová",J81,0)</f>
        <v>0</v>
      </c>
      <c r="BJ81" s="24" t="s">
        <v>76</v>
      </c>
      <c r="BK81" s="201">
        <f>ROUND(I81*H81,2)</f>
        <v>0</v>
      </c>
      <c r="BL81" s="24" t="s">
        <v>490</v>
      </c>
      <c r="BM81" s="24" t="s">
        <v>1124</v>
      </c>
    </row>
    <row r="82" spans="2:65" s="1" customFormat="1" ht="6.95" customHeight="1">
      <c r="B82" s="56"/>
      <c r="C82" s="57"/>
      <c r="D82" s="57"/>
      <c r="E82" s="57"/>
      <c r="F82" s="57"/>
      <c r="G82" s="57"/>
      <c r="H82" s="57"/>
      <c r="I82" s="139"/>
      <c r="J82" s="57"/>
      <c r="K82" s="57"/>
      <c r="L82" s="61"/>
    </row>
  </sheetData>
  <sheetProtection algorithmName="SHA-512" hashValue="ZAljv9BF1jbIjEqyhJQma8VmlTldJrLUk9Nc98oaPa1MVS/MPJNgWK3+I1ImbO1TOVZS00cij/IV8avusaOHoQ==" saltValue="LZ7YR1uzxdydLorUD3MZug==" spinCount="100000" sheet="1" objects="1" scenarios="1" formatCells="0" formatColumns="0" formatRows="0" sort="0" autoFilter="0"/>
  <autoFilter ref="C77:K81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92</v>
      </c>
      <c r="G1" s="397" t="s">
        <v>93</v>
      </c>
      <c r="H1" s="397"/>
      <c r="I1" s="115"/>
      <c r="J1" s="114" t="s">
        <v>94</v>
      </c>
      <c r="K1" s="113" t="s">
        <v>95</v>
      </c>
      <c r="L1" s="114" t="s">
        <v>96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24" t="s">
        <v>85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97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Sportovní a rekreační areál Maškova zahrada Turnov-rozšíření objektu SO02(vstupního objektu koupaliště)</v>
      </c>
      <c r="F7" s="399"/>
      <c r="G7" s="399"/>
      <c r="H7" s="399"/>
      <c r="I7" s="117"/>
      <c r="J7" s="29"/>
      <c r="K7" s="31"/>
    </row>
    <row r="8" spans="1:70" s="1" customFormat="1" ht="15">
      <c r="B8" s="41"/>
      <c r="C8" s="42"/>
      <c r="D8" s="37" t="s">
        <v>98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1125</v>
      </c>
      <c r="F9" s="401"/>
      <c r="G9" s="401"/>
      <c r="H9" s="401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15.3.2017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90" t="s">
        <v>21</v>
      </c>
      <c r="F24" s="390"/>
      <c r="G24" s="390"/>
      <c r="H24" s="390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37</v>
      </c>
      <c r="E27" s="42"/>
      <c r="F27" s="42"/>
      <c r="G27" s="42"/>
      <c r="H27" s="42"/>
      <c r="I27" s="118"/>
      <c r="J27" s="128">
        <f>ROUND(J78,2)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39</v>
      </c>
      <c r="G29" s="42"/>
      <c r="H29" s="42"/>
      <c r="I29" s="129" t="s">
        <v>38</v>
      </c>
      <c r="J29" s="46" t="s">
        <v>40</v>
      </c>
      <c r="K29" s="45"/>
    </row>
    <row r="30" spans="2:11" s="1" customFormat="1" ht="14.45" customHeight="1">
      <c r="B30" s="41"/>
      <c r="C30" s="42"/>
      <c r="D30" s="49" t="s">
        <v>41</v>
      </c>
      <c r="E30" s="49" t="s">
        <v>42</v>
      </c>
      <c r="F30" s="130">
        <f>ROUND(SUM(BE78:BE81), 2)</f>
        <v>0</v>
      </c>
      <c r="G30" s="42"/>
      <c r="H30" s="42"/>
      <c r="I30" s="131">
        <v>0.21</v>
      </c>
      <c r="J30" s="130">
        <f>ROUND(ROUND((SUM(BE78:BE81)),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43</v>
      </c>
      <c r="F31" s="130">
        <f>ROUND(SUM(BF78:BF81), 2)</f>
        <v>0</v>
      </c>
      <c r="G31" s="42"/>
      <c r="H31" s="42"/>
      <c r="I31" s="131">
        <v>0.15</v>
      </c>
      <c r="J31" s="130">
        <f>ROUND(ROUND((SUM(BF78:BF81)),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44</v>
      </c>
      <c r="F32" s="130">
        <f>ROUND(SUM(BG78:BG81),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45</v>
      </c>
      <c r="F33" s="130">
        <f>ROUND(SUM(BH78:BH81),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46</v>
      </c>
      <c r="F34" s="130">
        <f>ROUND(SUM(BI78:BI81),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47</v>
      </c>
      <c r="E36" s="79"/>
      <c r="F36" s="79"/>
      <c r="G36" s="134" t="s">
        <v>48</v>
      </c>
      <c r="H36" s="135" t="s">
        <v>49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100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Sportovní a rekreační areál Maškova zahrada Turnov-rozšíření objektu SO02(vstupního objektu koupaliště)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98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>3 - Zdravotechnika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Turnov</v>
      </c>
      <c r="G49" s="42"/>
      <c r="H49" s="42"/>
      <c r="I49" s="119" t="s">
        <v>25</v>
      </c>
      <c r="J49" s="120" t="str">
        <f>IF(J12="","",J12)</f>
        <v>15.3.2017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27</v>
      </c>
      <c r="D51" s="42"/>
      <c r="E51" s="42"/>
      <c r="F51" s="35" t="str">
        <f>E15</f>
        <v>Městská sportovní Turnov s.r.o.,Turnov</v>
      </c>
      <c r="G51" s="42"/>
      <c r="H51" s="42"/>
      <c r="I51" s="119" t="s">
        <v>33</v>
      </c>
      <c r="J51" s="35" t="str">
        <f>E21</f>
        <v>CODE,s.r.o. Pardubice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101</v>
      </c>
      <c r="D54" s="132"/>
      <c r="E54" s="132"/>
      <c r="F54" s="132"/>
      <c r="G54" s="132"/>
      <c r="H54" s="132"/>
      <c r="I54" s="145"/>
      <c r="J54" s="146" t="s">
        <v>102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103</v>
      </c>
      <c r="D56" s="42"/>
      <c r="E56" s="42"/>
      <c r="F56" s="42"/>
      <c r="G56" s="42"/>
      <c r="H56" s="42"/>
      <c r="I56" s="118"/>
      <c r="J56" s="128">
        <f>J78</f>
        <v>0</v>
      </c>
      <c r="K56" s="45"/>
      <c r="AU56" s="24" t="s">
        <v>104</v>
      </c>
    </row>
    <row r="57" spans="2:47" s="7" customFormat="1" ht="24.95" customHeight="1">
      <c r="B57" s="149"/>
      <c r="C57" s="150"/>
      <c r="D57" s="151" t="s">
        <v>115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8" customFormat="1" ht="19.899999999999999" customHeight="1">
      <c r="B58" s="156"/>
      <c r="C58" s="157"/>
      <c r="D58" s="158" t="s">
        <v>1126</v>
      </c>
      <c r="E58" s="159"/>
      <c r="F58" s="159"/>
      <c r="G58" s="159"/>
      <c r="H58" s="159"/>
      <c r="I58" s="160"/>
      <c r="J58" s="161">
        <f>J80</f>
        <v>0</v>
      </c>
      <c r="K58" s="162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18"/>
      <c r="J59" s="42"/>
      <c r="K59" s="45"/>
    </row>
    <row r="60" spans="2:47" s="1" customFormat="1" ht="6.95" customHeight="1">
      <c r="B60" s="56"/>
      <c r="C60" s="57"/>
      <c r="D60" s="57"/>
      <c r="E60" s="57"/>
      <c r="F60" s="57"/>
      <c r="G60" s="57"/>
      <c r="H60" s="57"/>
      <c r="I60" s="139"/>
      <c r="J60" s="57"/>
      <c r="K60" s="58"/>
    </row>
    <row r="64" spans="2:47" s="1" customFormat="1" ht="6.95" customHeight="1">
      <c r="B64" s="59"/>
      <c r="C64" s="60"/>
      <c r="D64" s="60"/>
      <c r="E64" s="60"/>
      <c r="F64" s="60"/>
      <c r="G64" s="60"/>
      <c r="H64" s="60"/>
      <c r="I64" s="142"/>
      <c r="J64" s="60"/>
      <c r="K64" s="60"/>
      <c r="L64" s="61"/>
    </row>
    <row r="65" spans="2:63" s="1" customFormat="1" ht="36.950000000000003" customHeight="1">
      <c r="B65" s="41"/>
      <c r="C65" s="62" t="s">
        <v>128</v>
      </c>
      <c r="D65" s="63"/>
      <c r="E65" s="63"/>
      <c r="F65" s="63"/>
      <c r="G65" s="63"/>
      <c r="H65" s="63"/>
      <c r="I65" s="163"/>
      <c r="J65" s="63"/>
      <c r="K65" s="63"/>
      <c r="L65" s="61"/>
    </row>
    <row r="66" spans="2:63" s="1" customFormat="1" ht="6.95" customHeight="1">
      <c r="B66" s="41"/>
      <c r="C66" s="63"/>
      <c r="D66" s="63"/>
      <c r="E66" s="63"/>
      <c r="F66" s="63"/>
      <c r="G66" s="63"/>
      <c r="H66" s="63"/>
      <c r="I66" s="163"/>
      <c r="J66" s="63"/>
      <c r="K66" s="63"/>
      <c r="L66" s="61"/>
    </row>
    <row r="67" spans="2:63" s="1" customFormat="1" ht="14.45" customHeight="1">
      <c r="B67" s="41"/>
      <c r="C67" s="65" t="s">
        <v>18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22.5" customHeight="1">
      <c r="B68" s="41"/>
      <c r="C68" s="63"/>
      <c r="D68" s="63"/>
      <c r="E68" s="394" t="str">
        <f>E7</f>
        <v>Sportovní a rekreační areál Maškova zahrada Turnov-rozšíření objektu SO02(vstupního objektu koupaliště)</v>
      </c>
      <c r="F68" s="395"/>
      <c r="G68" s="395"/>
      <c r="H68" s="395"/>
      <c r="I68" s="163"/>
      <c r="J68" s="63"/>
      <c r="K68" s="63"/>
      <c r="L68" s="61"/>
    </row>
    <row r="69" spans="2:63" s="1" customFormat="1" ht="14.45" customHeight="1">
      <c r="B69" s="41"/>
      <c r="C69" s="65" t="s">
        <v>98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3.25" customHeight="1">
      <c r="B70" s="41"/>
      <c r="C70" s="63"/>
      <c r="D70" s="63"/>
      <c r="E70" s="362" t="str">
        <f>E9</f>
        <v>3 - Zdravotechnika</v>
      </c>
      <c r="F70" s="396"/>
      <c r="G70" s="396"/>
      <c r="H70" s="396"/>
      <c r="I70" s="163"/>
      <c r="J70" s="63"/>
      <c r="K70" s="63"/>
      <c r="L70" s="61"/>
    </row>
    <row r="71" spans="2:63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18" customHeight="1">
      <c r="B72" s="41"/>
      <c r="C72" s="65" t="s">
        <v>23</v>
      </c>
      <c r="D72" s="63"/>
      <c r="E72" s="63"/>
      <c r="F72" s="164" t="str">
        <f>F12</f>
        <v>Turnov</v>
      </c>
      <c r="G72" s="63"/>
      <c r="H72" s="63"/>
      <c r="I72" s="165" t="s">
        <v>25</v>
      </c>
      <c r="J72" s="73" t="str">
        <f>IF(J12="","",J12)</f>
        <v>15.3.2017</v>
      </c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5">
      <c r="B74" s="41"/>
      <c r="C74" s="65" t="s">
        <v>27</v>
      </c>
      <c r="D74" s="63"/>
      <c r="E74" s="63"/>
      <c r="F74" s="164" t="str">
        <f>E15</f>
        <v>Městská sportovní Turnov s.r.o.,Turnov</v>
      </c>
      <c r="G74" s="63"/>
      <c r="H74" s="63"/>
      <c r="I74" s="165" t="s">
        <v>33</v>
      </c>
      <c r="J74" s="164" t="str">
        <f>E21</f>
        <v>CODE,s.r.o. Pardubice</v>
      </c>
      <c r="K74" s="63"/>
      <c r="L74" s="61"/>
    </row>
    <row r="75" spans="2:63" s="1" customFormat="1" ht="14.45" customHeight="1">
      <c r="B75" s="41"/>
      <c r="C75" s="65" t="s">
        <v>31</v>
      </c>
      <c r="D75" s="63"/>
      <c r="E75" s="63"/>
      <c r="F75" s="164" t="str">
        <f>IF(E18="","",E18)</f>
        <v/>
      </c>
      <c r="G75" s="63"/>
      <c r="H75" s="63"/>
      <c r="I75" s="163"/>
      <c r="J75" s="63"/>
      <c r="K75" s="63"/>
      <c r="L75" s="61"/>
    </row>
    <row r="76" spans="2:63" s="1" customFormat="1" ht="10.3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63" s="9" customFormat="1" ht="29.25" customHeight="1">
      <c r="B77" s="166"/>
      <c r="C77" s="167" t="s">
        <v>129</v>
      </c>
      <c r="D77" s="168" t="s">
        <v>56</v>
      </c>
      <c r="E77" s="168" t="s">
        <v>52</v>
      </c>
      <c r="F77" s="168" t="s">
        <v>130</v>
      </c>
      <c r="G77" s="168" t="s">
        <v>131</v>
      </c>
      <c r="H77" s="168" t="s">
        <v>132</v>
      </c>
      <c r="I77" s="169" t="s">
        <v>133</v>
      </c>
      <c r="J77" s="168" t="s">
        <v>102</v>
      </c>
      <c r="K77" s="170" t="s">
        <v>134</v>
      </c>
      <c r="L77" s="171"/>
      <c r="M77" s="81" t="s">
        <v>135</v>
      </c>
      <c r="N77" s="82" t="s">
        <v>41</v>
      </c>
      <c r="O77" s="82" t="s">
        <v>136</v>
      </c>
      <c r="P77" s="82" t="s">
        <v>137</v>
      </c>
      <c r="Q77" s="82" t="s">
        <v>138</v>
      </c>
      <c r="R77" s="82" t="s">
        <v>139</v>
      </c>
      <c r="S77" s="82" t="s">
        <v>140</v>
      </c>
      <c r="T77" s="83" t="s">
        <v>141</v>
      </c>
    </row>
    <row r="78" spans="2:63" s="1" customFormat="1" ht="29.25" customHeight="1">
      <c r="B78" s="41"/>
      <c r="C78" s="87" t="s">
        <v>103</v>
      </c>
      <c r="D78" s="63"/>
      <c r="E78" s="63"/>
      <c r="F78" s="63"/>
      <c r="G78" s="63"/>
      <c r="H78" s="63"/>
      <c r="I78" s="163"/>
      <c r="J78" s="172">
        <f>BK78</f>
        <v>0</v>
      </c>
      <c r="K78" s="63"/>
      <c r="L78" s="61"/>
      <c r="M78" s="84"/>
      <c r="N78" s="85"/>
      <c r="O78" s="85"/>
      <c r="P78" s="173">
        <f>P79</f>
        <v>0</v>
      </c>
      <c r="Q78" s="85"/>
      <c r="R78" s="173">
        <f>R79</f>
        <v>0</v>
      </c>
      <c r="S78" s="85"/>
      <c r="T78" s="174">
        <f>T79</f>
        <v>0</v>
      </c>
      <c r="AT78" s="24" t="s">
        <v>70</v>
      </c>
      <c r="AU78" s="24" t="s">
        <v>104</v>
      </c>
      <c r="BK78" s="175">
        <f>BK79</f>
        <v>0</v>
      </c>
    </row>
    <row r="79" spans="2:63" s="10" customFormat="1" ht="37.35" customHeight="1">
      <c r="B79" s="176"/>
      <c r="C79" s="177"/>
      <c r="D79" s="268" t="s">
        <v>70</v>
      </c>
      <c r="E79" s="269" t="s">
        <v>661</v>
      </c>
      <c r="F79" s="269" t="s">
        <v>662</v>
      </c>
      <c r="G79" s="177"/>
      <c r="H79" s="177"/>
      <c r="I79" s="180"/>
      <c r="J79" s="270">
        <f>BK79</f>
        <v>0</v>
      </c>
      <c r="K79" s="177"/>
      <c r="L79" s="182"/>
      <c r="M79" s="183"/>
      <c r="N79" s="184"/>
      <c r="O79" s="184"/>
      <c r="P79" s="185">
        <f>P80</f>
        <v>0</v>
      </c>
      <c r="Q79" s="184"/>
      <c r="R79" s="185">
        <f>R80</f>
        <v>0</v>
      </c>
      <c r="S79" s="184"/>
      <c r="T79" s="186">
        <f>T80</f>
        <v>0</v>
      </c>
      <c r="AR79" s="187" t="s">
        <v>80</v>
      </c>
      <c r="AT79" s="188" t="s">
        <v>70</v>
      </c>
      <c r="AU79" s="188" t="s">
        <v>71</v>
      </c>
      <c r="AY79" s="187" t="s">
        <v>144</v>
      </c>
      <c r="BK79" s="189">
        <f>BK80</f>
        <v>0</v>
      </c>
    </row>
    <row r="80" spans="2:63" s="10" customFormat="1" ht="19.899999999999999" customHeight="1">
      <c r="B80" s="176"/>
      <c r="C80" s="177"/>
      <c r="D80" s="178" t="s">
        <v>70</v>
      </c>
      <c r="E80" s="229" t="s">
        <v>1127</v>
      </c>
      <c r="F80" s="229" t="s">
        <v>1128</v>
      </c>
      <c r="G80" s="177"/>
      <c r="H80" s="177"/>
      <c r="I80" s="180"/>
      <c r="J80" s="230">
        <f>BK80</f>
        <v>0</v>
      </c>
      <c r="K80" s="177"/>
      <c r="L80" s="182"/>
      <c r="M80" s="183"/>
      <c r="N80" s="184"/>
      <c r="O80" s="184"/>
      <c r="P80" s="185">
        <f>P81</f>
        <v>0</v>
      </c>
      <c r="Q80" s="184"/>
      <c r="R80" s="185">
        <f>R81</f>
        <v>0</v>
      </c>
      <c r="S80" s="184"/>
      <c r="T80" s="186">
        <f>T81</f>
        <v>0</v>
      </c>
      <c r="AR80" s="187" t="s">
        <v>80</v>
      </c>
      <c r="AT80" s="188" t="s">
        <v>70</v>
      </c>
      <c r="AU80" s="188" t="s">
        <v>76</v>
      </c>
      <c r="AY80" s="187" t="s">
        <v>144</v>
      </c>
      <c r="BK80" s="189">
        <f>BK81</f>
        <v>0</v>
      </c>
    </row>
    <row r="81" spans="2:65" s="1" customFormat="1" ht="22.5" customHeight="1">
      <c r="B81" s="41"/>
      <c r="C81" s="190" t="s">
        <v>76</v>
      </c>
      <c r="D81" s="190" t="s">
        <v>145</v>
      </c>
      <c r="E81" s="191" t="s">
        <v>1129</v>
      </c>
      <c r="F81" s="192" t="s">
        <v>1130</v>
      </c>
      <c r="G81" s="193" t="s">
        <v>595</v>
      </c>
      <c r="H81" s="194">
        <v>1</v>
      </c>
      <c r="I81" s="195"/>
      <c r="J81" s="196">
        <f>ROUND(I81*H81,2)</f>
        <v>0</v>
      </c>
      <c r="K81" s="192" t="s">
        <v>21</v>
      </c>
      <c r="L81" s="61"/>
      <c r="M81" s="197" t="s">
        <v>21</v>
      </c>
      <c r="N81" s="274" t="s">
        <v>42</v>
      </c>
      <c r="O81" s="275"/>
      <c r="P81" s="276">
        <f>O81*H81</f>
        <v>0</v>
      </c>
      <c r="Q81" s="276">
        <v>0</v>
      </c>
      <c r="R81" s="276">
        <f>Q81*H81</f>
        <v>0</v>
      </c>
      <c r="S81" s="276">
        <v>0</v>
      </c>
      <c r="T81" s="277">
        <f>S81*H81</f>
        <v>0</v>
      </c>
      <c r="AR81" s="24" t="s">
        <v>232</v>
      </c>
      <c r="AT81" s="24" t="s">
        <v>145</v>
      </c>
      <c r="AU81" s="24" t="s">
        <v>80</v>
      </c>
      <c r="AY81" s="24" t="s">
        <v>144</v>
      </c>
      <c r="BE81" s="201">
        <f>IF(N81="základní",J81,0)</f>
        <v>0</v>
      </c>
      <c r="BF81" s="201">
        <f>IF(N81="snížená",J81,0)</f>
        <v>0</v>
      </c>
      <c r="BG81" s="201">
        <f>IF(N81="zákl. přenesená",J81,0)</f>
        <v>0</v>
      </c>
      <c r="BH81" s="201">
        <f>IF(N81="sníž. přenesená",J81,0)</f>
        <v>0</v>
      </c>
      <c r="BI81" s="201">
        <f>IF(N81="nulová",J81,0)</f>
        <v>0</v>
      </c>
      <c r="BJ81" s="24" t="s">
        <v>76</v>
      </c>
      <c r="BK81" s="201">
        <f>ROUND(I81*H81,2)</f>
        <v>0</v>
      </c>
      <c r="BL81" s="24" t="s">
        <v>232</v>
      </c>
      <c r="BM81" s="24" t="s">
        <v>1131</v>
      </c>
    </row>
    <row r="82" spans="2:65" s="1" customFormat="1" ht="6.95" customHeight="1">
      <c r="B82" s="56"/>
      <c r="C82" s="57"/>
      <c r="D82" s="57"/>
      <c r="E82" s="57"/>
      <c r="F82" s="57"/>
      <c r="G82" s="57"/>
      <c r="H82" s="57"/>
      <c r="I82" s="139"/>
      <c r="J82" s="57"/>
      <c r="K82" s="57"/>
      <c r="L82" s="61"/>
    </row>
  </sheetData>
  <sheetProtection algorithmName="SHA-512" hashValue="AelOJSHO/DGFfl8pFS893BVYIshxW3BdjGGB3au/3vq77JLUYFLtWalVqewvW7Nht+4rqCdhOYONAmb5oNB1GA==" saltValue="h1cfXzPWgdtRdWkzPM/QJA==" spinCount="100000" sheet="1" objects="1" scenarios="1" formatCells="0" formatColumns="0" formatRows="0" sort="0" autoFilter="0"/>
  <autoFilter ref="C77:K81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92</v>
      </c>
      <c r="G1" s="397" t="s">
        <v>93</v>
      </c>
      <c r="H1" s="397"/>
      <c r="I1" s="115"/>
      <c r="J1" s="114" t="s">
        <v>94</v>
      </c>
      <c r="K1" s="113" t="s">
        <v>95</v>
      </c>
      <c r="L1" s="114" t="s">
        <v>96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24" t="s">
        <v>88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97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Sportovní a rekreační areál Maškova zahrada Turnov-rozšíření objektu SO02(vstupního objektu koupaliště)</v>
      </c>
      <c r="F7" s="399"/>
      <c r="G7" s="399"/>
      <c r="H7" s="399"/>
      <c r="I7" s="117"/>
      <c r="J7" s="29"/>
      <c r="K7" s="31"/>
    </row>
    <row r="8" spans="1:70" s="1" customFormat="1" ht="15">
      <c r="B8" s="41"/>
      <c r="C8" s="42"/>
      <c r="D8" s="37" t="s">
        <v>98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1132</v>
      </c>
      <c r="F9" s="401"/>
      <c r="G9" s="401"/>
      <c r="H9" s="401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15.3.2017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90" t="s">
        <v>21</v>
      </c>
      <c r="F24" s="390"/>
      <c r="G24" s="390"/>
      <c r="H24" s="390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37</v>
      </c>
      <c r="E27" s="42"/>
      <c r="F27" s="42"/>
      <c r="G27" s="42"/>
      <c r="H27" s="42"/>
      <c r="I27" s="118"/>
      <c r="J27" s="128">
        <f>ROUND(J78,2)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39</v>
      </c>
      <c r="G29" s="42"/>
      <c r="H29" s="42"/>
      <c r="I29" s="129" t="s">
        <v>38</v>
      </c>
      <c r="J29" s="46" t="s">
        <v>40</v>
      </c>
      <c r="K29" s="45"/>
    </row>
    <row r="30" spans="2:11" s="1" customFormat="1" ht="14.45" customHeight="1">
      <c r="B30" s="41"/>
      <c r="C30" s="42"/>
      <c r="D30" s="49" t="s">
        <v>41</v>
      </c>
      <c r="E30" s="49" t="s">
        <v>42</v>
      </c>
      <c r="F30" s="130">
        <f>ROUND(SUM(BE78:BE81), 2)</f>
        <v>0</v>
      </c>
      <c r="G30" s="42"/>
      <c r="H30" s="42"/>
      <c r="I30" s="131">
        <v>0.21</v>
      </c>
      <c r="J30" s="130">
        <f>ROUND(ROUND((SUM(BE78:BE81)),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43</v>
      </c>
      <c r="F31" s="130">
        <f>ROUND(SUM(BF78:BF81), 2)</f>
        <v>0</v>
      </c>
      <c r="G31" s="42"/>
      <c r="H31" s="42"/>
      <c r="I31" s="131">
        <v>0.15</v>
      </c>
      <c r="J31" s="130">
        <f>ROUND(ROUND((SUM(BF78:BF81)),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44</v>
      </c>
      <c r="F32" s="130">
        <f>ROUND(SUM(BG78:BG81),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45</v>
      </c>
      <c r="F33" s="130">
        <f>ROUND(SUM(BH78:BH81),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46</v>
      </c>
      <c r="F34" s="130">
        <f>ROUND(SUM(BI78:BI81),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47</v>
      </c>
      <c r="E36" s="79"/>
      <c r="F36" s="79"/>
      <c r="G36" s="134" t="s">
        <v>48</v>
      </c>
      <c r="H36" s="135" t="s">
        <v>49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100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Sportovní a rekreační areál Maškova zahrada Turnov-rozšíření objektu SO02(vstupního objektu koupaliště)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98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>4 - Vzduchotechnika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Turnov</v>
      </c>
      <c r="G49" s="42"/>
      <c r="H49" s="42"/>
      <c r="I49" s="119" t="s">
        <v>25</v>
      </c>
      <c r="J49" s="120" t="str">
        <f>IF(J12="","",J12)</f>
        <v>15.3.2017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27</v>
      </c>
      <c r="D51" s="42"/>
      <c r="E51" s="42"/>
      <c r="F51" s="35" t="str">
        <f>E15</f>
        <v>Městská sportovní Turnov s.r.o.,Turnov</v>
      </c>
      <c r="G51" s="42"/>
      <c r="H51" s="42"/>
      <c r="I51" s="119" t="s">
        <v>33</v>
      </c>
      <c r="J51" s="35" t="str">
        <f>E21</f>
        <v>CODE,s.r.o. Pardubice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101</v>
      </c>
      <c r="D54" s="132"/>
      <c r="E54" s="132"/>
      <c r="F54" s="132"/>
      <c r="G54" s="132"/>
      <c r="H54" s="132"/>
      <c r="I54" s="145"/>
      <c r="J54" s="146" t="s">
        <v>102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103</v>
      </c>
      <c r="D56" s="42"/>
      <c r="E56" s="42"/>
      <c r="F56" s="42"/>
      <c r="G56" s="42"/>
      <c r="H56" s="42"/>
      <c r="I56" s="118"/>
      <c r="J56" s="128">
        <f>J78</f>
        <v>0</v>
      </c>
      <c r="K56" s="45"/>
      <c r="AU56" s="24" t="s">
        <v>104</v>
      </c>
    </row>
    <row r="57" spans="2:47" s="7" customFormat="1" ht="24.95" customHeight="1">
      <c r="B57" s="149"/>
      <c r="C57" s="150"/>
      <c r="D57" s="151" t="s">
        <v>1117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8" customFormat="1" ht="19.899999999999999" customHeight="1">
      <c r="B58" s="156"/>
      <c r="C58" s="157"/>
      <c r="D58" s="158" t="s">
        <v>1133</v>
      </c>
      <c r="E58" s="159"/>
      <c r="F58" s="159"/>
      <c r="G58" s="159"/>
      <c r="H58" s="159"/>
      <c r="I58" s="160"/>
      <c r="J58" s="161">
        <f>J80</f>
        <v>0</v>
      </c>
      <c r="K58" s="162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18"/>
      <c r="J59" s="42"/>
      <c r="K59" s="45"/>
    </row>
    <row r="60" spans="2:47" s="1" customFormat="1" ht="6.95" customHeight="1">
      <c r="B60" s="56"/>
      <c r="C60" s="57"/>
      <c r="D60" s="57"/>
      <c r="E60" s="57"/>
      <c r="F60" s="57"/>
      <c r="G60" s="57"/>
      <c r="H60" s="57"/>
      <c r="I60" s="139"/>
      <c r="J60" s="57"/>
      <c r="K60" s="58"/>
    </row>
    <row r="64" spans="2:47" s="1" customFormat="1" ht="6.95" customHeight="1">
      <c r="B64" s="59"/>
      <c r="C64" s="60"/>
      <c r="D64" s="60"/>
      <c r="E64" s="60"/>
      <c r="F64" s="60"/>
      <c r="G64" s="60"/>
      <c r="H64" s="60"/>
      <c r="I64" s="142"/>
      <c r="J64" s="60"/>
      <c r="K64" s="60"/>
      <c r="L64" s="61"/>
    </row>
    <row r="65" spans="2:63" s="1" customFormat="1" ht="36.950000000000003" customHeight="1">
      <c r="B65" s="41"/>
      <c r="C65" s="62" t="s">
        <v>128</v>
      </c>
      <c r="D65" s="63"/>
      <c r="E65" s="63"/>
      <c r="F65" s="63"/>
      <c r="G65" s="63"/>
      <c r="H65" s="63"/>
      <c r="I65" s="163"/>
      <c r="J65" s="63"/>
      <c r="K65" s="63"/>
      <c r="L65" s="61"/>
    </row>
    <row r="66" spans="2:63" s="1" customFormat="1" ht="6.95" customHeight="1">
      <c r="B66" s="41"/>
      <c r="C66" s="63"/>
      <c r="D66" s="63"/>
      <c r="E66" s="63"/>
      <c r="F66" s="63"/>
      <c r="G66" s="63"/>
      <c r="H66" s="63"/>
      <c r="I66" s="163"/>
      <c r="J66" s="63"/>
      <c r="K66" s="63"/>
      <c r="L66" s="61"/>
    </row>
    <row r="67" spans="2:63" s="1" customFormat="1" ht="14.45" customHeight="1">
      <c r="B67" s="41"/>
      <c r="C67" s="65" t="s">
        <v>18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22.5" customHeight="1">
      <c r="B68" s="41"/>
      <c r="C68" s="63"/>
      <c r="D68" s="63"/>
      <c r="E68" s="394" t="str">
        <f>E7</f>
        <v>Sportovní a rekreační areál Maškova zahrada Turnov-rozšíření objektu SO02(vstupního objektu koupaliště)</v>
      </c>
      <c r="F68" s="395"/>
      <c r="G68" s="395"/>
      <c r="H68" s="395"/>
      <c r="I68" s="163"/>
      <c r="J68" s="63"/>
      <c r="K68" s="63"/>
      <c r="L68" s="61"/>
    </row>
    <row r="69" spans="2:63" s="1" customFormat="1" ht="14.45" customHeight="1">
      <c r="B69" s="41"/>
      <c r="C69" s="65" t="s">
        <v>98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3.25" customHeight="1">
      <c r="B70" s="41"/>
      <c r="C70" s="63"/>
      <c r="D70" s="63"/>
      <c r="E70" s="362" t="str">
        <f>E9</f>
        <v>4 - Vzduchotechnika</v>
      </c>
      <c r="F70" s="396"/>
      <c r="G70" s="396"/>
      <c r="H70" s="396"/>
      <c r="I70" s="163"/>
      <c r="J70" s="63"/>
      <c r="K70" s="63"/>
      <c r="L70" s="61"/>
    </row>
    <row r="71" spans="2:63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18" customHeight="1">
      <c r="B72" s="41"/>
      <c r="C72" s="65" t="s">
        <v>23</v>
      </c>
      <c r="D72" s="63"/>
      <c r="E72" s="63"/>
      <c r="F72" s="164" t="str">
        <f>F12</f>
        <v>Turnov</v>
      </c>
      <c r="G72" s="63"/>
      <c r="H72" s="63"/>
      <c r="I72" s="165" t="s">
        <v>25</v>
      </c>
      <c r="J72" s="73" t="str">
        <f>IF(J12="","",J12)</f>
        <v>15.3.2017</v>
      </c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5">
      <c r="B74" s="41"/>
      <c r="C74" s="65" t="s">
        <v>27</v>
      </c>
      <c r="D74" s="63"/>
      <c r="E74" s="63"/>
      <c r="F74" s="164" t="str">
        <f>E15</f>
        <v>Městská sportovní Turnov s.r.o.,Turnov</v>
      </c>
      <c r="G74" s="63"/>
      <c r="H74" s="63"/>
      <c r="I74" s="165" t="s">
        <v>33</v>
      </c>
      <c r="J74" s="164" t="str">
        <f>E21</f>
        <v>CODE,s.r.o. Pardubice</v>
      </c>
      <c r="K74" s="63"/>
      <c r="L74" s="61"/>
    </row>
    <row r="75" spans="2:63" s="1" customFormat="1" ht="14.45" customHeight="1">
      <c r="B75" s="41"/>
      <c r="C75" s="65" t="s">
        <v>31</v>
      </c>
      <c r="D75" s="63"/>
      <c r="E75" s="63"/>
      <c r="F75" s="164" t="str">
        <f>IF(E18="","",E18)</f>
        <v/>
      </c>
      <c r="G75" s="63"/>
      <c r="H75" s="63"/>
      <c r="I75" s="163"/>
      <c r="J75" s="63"/>
      <c r="K75" s="63"/>
      <c r="L75" s="61"/>
    </row>
    <row r="76" spans="2:63" s="1" customFormat="1" ht="10.3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63" s="9" customFormat="1" ht="29.25" customHeight="1">
      <c r="B77" s="166"/>
      <c r="C77" s="167" t="s">
        <v>129</v>
      </c>
      <c r="D77" s="168" t="s">
        <v>56</v>
      </c>
      <c r="E77" s="168" t="s">
        <v>52</v>
      </c>
      <c r="F77" s="168" t="s">
        <v>130</v>
      </c>
      <c r="G77" s="168" t="s">
        <v>131</v>
      </c>
      <c r="H77" s="168" t="s">
        <v>132</v>
      </c>
      <c r="I77" s="169" t="s">
        <v>133</v>
      </c>
      <c r="J77" s="168" t="s">
        <v>102</v>
      </c>
      <c r="K77" s="170" t="s">
        <v>134</v>
      </c>
      <c r="L77" s="171"/>
      <c r="M77" s="81" t="s">
        <v>135</v>
      </c>
      <c r="N77" s="82" t="s">
        <v>41</v>
      </c>
      <c r="O77" s="82" t="s">
        <v>136</v>
      </c>
      <c r="P77" s="82" t="s">
        <v>137</v>
      </c>
      <c r="Q77" s="82" t="s">
        <v>138</v>
      </c>
      <c r="R77" s="82" t="s">
        <v>139</v>
      </c>
      <c r="S77" s="82" t="s">
        <v>140</v>
      </c>
      <c r="T77" s="83" t="s">
        <v>141</v>
      </c>
    </row>
    <row r="78" spans="2:63" s="1" customFormat="1" ht="29.25" customHeight="1">
      <c r="B78" s="41"/>
      <c r="C78" s="87" t="s">
        <v>103</v>
      </c>
      <c r="D78" s="63"/>
      <c r="E78" s="63"/>
      <c r="F78" s="63"/>
      <c r="G78" s="63"/>
      <c r="H78" s="63"/>
      <c r="I78" s="163"/>
      <c r="J78" s="172">
        <f>BK78</f>
        <v>0</v>
      </c>
      <c r="K78" s="63"/>
      <c r="L78" s="61"/>
      <c r="M78" s="84"/>
      <c r="N78" s="85"/>
      <c r="O78" s="85"/>
      <c r="P78" s="173">
        <f>P79</f>
        <v>0</v>
      </c>
      <c r="Q78" s="85"/>
      <c r="R78" s="173">
        <f>R79</f>
        <v>0</v>
      </c>
      <c r="S78" s="85"/>
      <c r="T78" s="174">
        <f>T79</f>
        <v>0</v>
      </c>
      <c r="AT78" s="24" t="s">
        <v>70</v>
      </c>
      <c r="AU78" s="24" t="s">
        <v>104</v>
      </c>
      <c r="BK78" s="175">
        <f>BK79</f>
        <v>0</v>
      </c>
    </row>
    <row r="79" spans="2:63" s="10" customFormat="1" ht="37.35" customHeight="1">
      <c r="B79" s="176"/>
      <c r="C79" s="177"/>
      <c r="D79" s="268" t="s">
        <v>70</v>
      </c>
      <c r="E79" s="269" t="s">
        <v>268</v>
      </c>
      <c r="F79" s="269" t="s">
        <v>1119</v>
      </c>
      <c r="G79" s="177"/>
      <c r="H79" s="177"/>
      <c r="I79" s="180"/>
      <c r="J79" s="270">
        <f>BK79</f>
        <v>0</v>
      </c>
      <c r="K79" s="177"/>
      <c r="L79" s="182"/>
      <c r="M79" s="183"/>
      <c r="N79" s="184"/>
      <c r="O79" s="184"/>
      <c r="P79" s="185">
        <f>P80</f>
        <v>0</v>
      </c>
      <c r="Q79" s="184"/>
      <c r="R79" s="185">
        <f>R80</f>
        <v>0</v>
      </c>
      <c r="S79" s="184"/>
      <c r="T79" s="186">
        <f>T80</f>
        <v>0</v>
      </c>
      <c r="AR79" s="187" t="s">
        <v>83</v>
      </c>
      <c r="AT79" s="188" t="s">
        <v>70</v>
      </c>
      <c r="AU79" s="188" t="s">
        <v>71</v>
      </c>
      <c r="AY79" s="187" t="s">
        <v>144</v>
      </c>
      <c r="BK79" s="189">
        <f>BK80</f>
        <v>0</v>
      </c>
    </row>
    <row r="80" spans="2:63" s="10" customFormat="1" ht="19.899999999999999" customHeight="1">
      <c r="B80" s="176"/>
      <c r="C80" s="177"/>
      <c r="D80" s="178" t="s">
        <v>70</v>
      </c>
      <c r="E80" s="229" t="s">
        <v>1134</v>
      </c>
      <c r="F80" s="229" t="s">
        <v>1135</v>
      </c>
      <c r="G80" s="177"/>
      <c r="H80" s="177"/>
      <c r="I80" s="180"/>
      <c r="J80" s="230">
        <f>BK80</f>
        <v>0</v>
      </c>
      <c r="K80" s="177"/>
      <c r="L80" s="182"/>
      <c r="M80" s="183"/>
      <c r="N80" s="184"/>
      <c r="O80" s="184"/>
      <c r="P80" s="185">
        <f>P81</f>
        <v>0</v>
      </c>
      <c r="Q80" s="184"/>
      <c r="R80" s="185">
        <f>R81</f>
        <v>0</v>
      </c>
      <c r="S80" s="184"/>
      <c r="T80" s="186">
        <f>T81</f>
        <v>0</v>
      </c>
      <c r="AR80" s="187" t="s">
        <v>83</v>
      </c>
      <c r="AT80" s="188" t="s">
        <v>70</v>
      </c>
      <c r="AU80" s="188" t="s">
        <v>76</v>
      </c>
      <c r="AY80" s="187" t="s">
        <v>144</v>
      </c>
      <c r="BK80" s="189">
        <f>BK81</f>
        <v>0</v>
      </c>
    </row>
    <row r="81" spans="2:65" s="1" customFormat="1" ht="22.5" customHeight="1">
      <c r="B81" s="41"/>
      <c r="C81" s="190" t="s">
        <v>76</v>
      </c>
      <c r="D81" s="190" t="s">
        <v>145</v>
      </c>
      <c r="E81" s="191" t="s">
        <v>1136</v>
      </c>
      <c r="F81" s="192" t="s">
        <v>1137</v>
      </c>
      <c r="G81" s="193" t="s">
        <v>595</v>
      </c>
      <c r="H81" s="194">
        <v>1</v>
      </c>
      <c r="I81" s="195"/>
      <c r="J81" s="196">
        <f>ROUND(I81*H81,2)</f>
        <v>0</v>
      </c>
      <c r="K81" s="192" t="s">
        <v>21</v>
      </c>
      <c r="L81" s="61"/>
      <c r="M81" s="197" t="s">
        <v>21</v>
      </c>
      <c r="N81" s="274" t="s">
        <v>42</v>
      </c>
      <c r="O81" s="275"/>
      <c r="P81" s="276">
        <f>O81*H81</f>
        <v>0</v>
      </c>
      <c r="Q81" s="276">
        <v>0</v>
      </c>
      <c r="R81" s="276">
        <f>Q81*H81</f>
        <v>0</v>
      </c>
      <c r="S81" s="276">
        <v>0</v>
      </c>
      <c r="T81" s="277">
        <f>S81*H81</f>
        <v>0</v>
      </c>
      <c r="AR81" s="24" t="s">
        <v>490</v>
      </c>
      <c r="AT81" s="24" t="s">
        <v>145</v>
      </c>
      <c r="AU81" s="24" t="s">
        <v>80</v>
      </c>
      <c r="AY81" s="24" t="s">
        <v>144</v>
      </c>
      <c r="BE81" s="201">
        <f>IF(N81="základní",J81,0)</f>
        <v>0</v>
      </c>
      <c r="BF81" s="201">
        <f>IF(N81="snížená",J81,0)</f>
        <v>0</v>
      </c>
      <c r="BG81" s="201">
        <f>IF(N81="zákl. přenesená",J81,0)</f>
        <v>0</v>
      </c>
      <c r="BH81" s="201">
        <f>IF(N81="sníž. přenesená",J81,0)</f>
        <v>0</v>
      </c>
      <c r="BI81" s="201">
        <f>IF(N81="nulová",J81,0)</f>
        <v>0</v>
      </c>
      <c r="BJ81" s="24" t="s">
        <v>76</v>
      </c>
      <c r="BK81" s="201">
        <f>ROUND(I81*H81,2)</f>
        <v>0</v>
      </c>
      <c r="BL81" s="24" t="s">
        <v>490</v>
      </c>
      <c r="BM81" s="24" t="s">
        <v>1138</v>
      </c>
    </row>
    <row r="82" spans="2:65" s="1" customFormat="1" ht="6.95" customHeight="1">
      <c r="B82" s="56"/>
      <c r="C82" s="57"/>
      <c r="D82" s="57"/>
      <c r="E82" s="57"/>
      <c r="F82" s="57"/>
      <c r="G82" s="57"/>
      <c r="H82" s="57"/>
      <c r="I82" s="139"/>
      <c r="J82" s="57"/>
      <c r="K82" s="57"/>
      <c r="L82" s="61"/>
    </row>
  </sheetData>
  <sheetProtection algorithmName="SHA-512" hashValue="q9/4E9Cq+cQCPsWGil3i7VPDano5C1gYiFHKvLJs5coWmslIc6JLc69aBHhbmW8mtJehgYDn3rS7P90eR8jIBg==" saltValue="0uaCiiLPKgEXeexp8hreNA==" spinCount="100000" sheet="1" objects="1" scenarios="1" formatCells="0" formatColumns="0" formatRows="0" sort="0" autoFilter="0"/>
  <autoFilter ref="C77:K81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92</v>
      </c>
      <c r="G1" s="397" t="s">
        <v>93</v>
      </c>
      <c r="H1" s="397"/>
      <c r="I1" s="115"/>
      <c r="J1" s="114" t="s">
        <v>94</v>
      </c>
      <c r="K1" s="113" t="s">
        <v>95</v>
      </c>
      <c r="L1" s="114" t="s">
        <v>96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24" t="s">
        <v>91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97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Sportovní a rekreační areál Maškova zahrada Turnov-rozšíření objektu SO02(vstupního objektu koupaliště)</v>
      </c>
      <c r="F7" s="399"/>
      <c r="G7" s="399"/>
      <c r="H7" s="399"/>
      <c r="I7" s="117"/>
      <c r="J7" s="29"/>
      <c r="K7" s="31"/>
    </row>
    <row r="8" spans="1:70" s="1" customFormat="1" ht="15">
      <c r="B8" s="41"/>
      <c r="C8" s="42"/>
      <c r="D8" s="37" t="s">
        <v>98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0" t="s">
        <v>1139</v>
      </c>
      <c r="F9" s="401"/>
      <c r="G9" s="401"/>
      <c r="H9" s="401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15.3.2017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90" t="s">
        <v>21</v>
      </c>
      <c r="F24" s="390"/>
      <c r="G24" s="390"/>
      <c r="H24" s="390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37</v>
      </c>
      <c r="E27" s="42"/>
      <c r="F27" s="42"/>
      <c r="G27" s="42"/>
      <c r="H27" s="42"/>
      <c r="I27" s="118"/>
      <c r="J27" s="128">
        <f>ROUND(J80,2)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39</v>
      </c>
      <c r="G29" s="42"/>
      <c r="H29" s="42"/>
      <c r="I29" s="129" t="s">
        <v>38</v>
      </c>
      <c r="J29" s="46" t="s">
        <v>40</v>
      </c>
      <c r="K29" s="45"/>
    </row>
    <row r="30" spans="2:11" s="1" customFormat="1" ht="14.45" customHeight="1">
      <c r="B30" s="41"/>
      <c r="C30" s="42"/>
      <c r="D30" s="49" t="s">
        <v>41</v>
      </c>
      <c r="E30" s="49" t="s">
        <v>42</v>
      </c>
      <c r="F30" s="130">
        <f>ROUND(SUM(BE80:BE93), 2)</f>
        <v>0</v>
      </c>
      <c r="G30" s="42"/>
      <c r="H30" s="42"/>
      <c r="I30" s="131">
        <v>0.21</v>
      </c>
      <c r="J30" s="130">
        <f>ROUND(ROUND((SUM(BE80:BE93)),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43</v>
      </c>
      <c r="F31" s="130">
        <f>ROUND(SUM(BF80:BF93), 2)</f>
        <v>0</v>
      </c>
      <c r="G31" s="42"/>
      <c r="H31" s="42"/>
      <c r="I31" s="131">
        <v>0.15</v>
      </c>
      <c r="J31" s="130">
        <f>ROUND(ROUND((SUM(BF80:BF93)),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44</v>
      </c>
      <c r="F32" s="130">
        <f>ROUND(SUM(BG80:BG93),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45</v>
      </c>
      <c r="F33" s="130">
        <f>ROUND(SUM(BH80:BH93),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46</v>
      </c>
      <c r="F34" s="130">
        <f>ROUND(SUM(BI80:BI93),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47</v>
      </c>
      <c r="E36" s="79"/>
      <c r="F36" s="79"/>
      <c r="G36" s="134" t="s">
        <v>48</v>
      </c>
      <c r="H36" s="135" t="s">
        <v>49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100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Sportovní a rekreační areál Maškova zahrada Turnov-rozšíření objektu SO02(vstupního objektu koupaliště)</v>
      </c>
      <c r="F45" s="399"/>
      <c r="G45" s="399"/>
      <c r="H45" s="399"/>
      <c r="I45" s="118"/>
      <c r="J45" s="42"/>
      <c r="K45" s="45"/>
    </row>
    <row r="46" spans="2:11" s="1" customFormat="1" ht="14.45" customHeight="1">
      <c r="B46" s="41"/>
      <c r="C46" s="37" t="s">
        <v>98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0" t="str">
        <f>E9</f>
        <v>5 - Vedlejší rozpočtové náklady</v>
      </c>
      <c r="F47" s="401"/>
      <c r="G47" s="401"/>
      <c r="H47" s="40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Turnov</v>
      </c>
      <c r="G49" s="42"/>
      <c r="H49" s="42"/>
      <c r="I49" s="119" t="s">
        <v>25</v>
      </c>
      <c r="J49" s="120" t="str">
        <f>IF(J12="","",J12)</f>
        <v>15.3.2017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27</v>
      </c>
      <c r="D51" s="42"/>
      <c r="E51" s="42"/>
      <c r="F51" s="35" t="str">
        <f>E15</f>
        <v>Městská sportovní Turnov s.r.o.,Turnov</v>
      </c>
      <c r="G51" s="42"/>
      <c r="H51" s="42"/>
      <c r="I51" s="119" t="s">
        <v>33</v>
      </c>
      <c r="J51" s="35" t="str">
        <f>E21</f>
        <v>CODE,s.r.o. Pardubice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101</v>
      </c>
      <c r="D54" s="132"/>
      <c r="E54" s="132"/>
      <c r="F54" s="132"/>
      <c r="G54" s="132"/>
      <c r="H54" s="132"/>
      <c r="I54" s="145"/>
      <c r="J54" s="146" t="s">
        <v>102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103</v>
      </c>
      <c r="D56" s="42"/>
      <c r="E56" s="42"/>
      <c r="F56" s="42"/>
      <c r="G56" s="42"/>
      <c r="H56" s="42"/>
      <c r="I56" s="118"/>
      <c r="J56" s="128">
        <f>J80</f>
        <v>0</v>
      </c>
      <c r="K56" s="45"/>
      <c r="AU56" s="24" t="s">
        <v>104</v>
      </c>
    </row>
    <row r="57" spans="2:47" s="7" customFormat="1" ht="24.95" customHeight="1">
      <c r="B57" s="149"/>
      <c r="C57" s="150"/>
      <c r="D57" s="151" t="s">
        <v>1140</v>
      </c>
      <c r="E57" s="152"/>
      <c r="F57" s="152"/>
      <c r="G57" s="152"/>
      <c r="H57" s="152"/>
      <c r="I57" s="153"/>
      <c r="J57" s="154">
        <f>J81</f>
        <v>0</v>
      </c>
      <c r="K57" s="155"/>
    </row>
    <row r="58" spans="2:47" s="8" customFormat="1" ht="19.899999999999999" customHeight="1">
      <c r="B58" s="156"/>
      <c r="C58" s="157"/>
      <c r="D58" s="158" t="s">
        <v>1141</v>
      </c>
      <c r="E58" s="159"/>
      <c r="F58" s="159"/>
      <c r="G58" s="159"/>
      <c r="H58" s="159"/>
      <c r="I58" s="160"/>
      <c r="J58" s="161">
        <f>J82</f>
        <v>0</v>
      </c>
      <c r="K58" s="162"/>
    </row>
    <row r="59" spans="2:47" s="8" customFormat="1" ht="19.899999999999999" customHeight="1">
      <c r="B59" s="156"/>
      <c r="C59" s="157"/>
      <c r="D59" s="158" t="s">
        <v>1142</v>
      </c>
      <c r="E59" s="159"/>
      <c r="F59" s="159"/>
      <c r="G59" s="159"/>
      <c r="H59" s="159"/>
      <c r="I59" s="160"/>
      <c r="J59" s="161">
        <f>J85</f>
        <v>0</v>
      </c>
      <c r="K59" s="162"/>
    </row>
    <row r="60" spans="2:47" s="8" customFormat="1" ht="19.899999999999999" customHeight="1">
      <c r="B60" s="156"/>
      <c r="C60" s="157"/>
      <c r="D60" s="158" t="s">
        <v>1143</v>
      </c>
      <c r="E60" s="159"/>
      <c r="F60" s="159"/>
      <c r="G60" s="159"/>
      <c r="H60" s="159"/>
      <c r="I60" s="160"/>
      <c r="J60" s="161">
        <f>J90</f>
        <v>0</v>
      </c>
      <c r="K60" s="162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18"/>
      <c r="J61" s="42"/>
      <c r="K61" s="4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39"/>
      <c r="J62" s="57"/>
      <c r="K62" s="58"/>
    </row>
    <row r="66" spans="2:63" s="1" customFormat="1" ht="6.95" customHeight="1">
      <c r="B66" s="59"/>
      <c r="C66" s="60"/>
      <c r="D66" s="60"/>
      <c r="E66" s="60"/>
      <c r="F66" s="60"/>
      <c r="G66" s="60"/>
      <c r="H66" s="60"/>
      <c r="I66" s="142"/>
      <c r="J66" s="60"/>
      <c r="K66" s="60"/>
      <c r="L66" s="61"/>
    </row>
    <row r="67" spans="2:63" s="1" customFormat="1" ht="36.950000000000003" customHeight="1">
      <c r="B67" s="41"/>
      <c r="C67" s="62" t="s">
        <v>128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6.95" customHeight="1">
      <c r="B68" s="41"/>
      <c r="C68" s="63"/>
      <c r="D68" s="63"/>
      <c r="E68" s="63"/>
      <c r="F68" s="63"/>
      <c r="G68" s="63"/>
      <c r="H68" s="63"/>
      <c r="I68" s="163"/>
      <c r="J68" s="63"/>
      <c r="K68" s="63"/>
      <c r="L68" s="61"/>
    </row>
    <row r="69" spans="2:63" s="1" customFormat="1" ht="14.45" customHeight="1">
      <c r="B69" s="41"/>
      <c r="C69" s="65" t="s">
        <v>18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2.5" customHeight="1">
      <c r="B70" s="41"/>
      <c r="C70" s="63"/>
      <c r="D70" s="63"/>
      <c r="E70" s="394" t="str">
        <f>E7</f>
        <v>Sportovní a rekreační areál Maškova zahrada Turnov-rozšíření objektu SO02(vstupního objektu koupaliště)</v>
      </c>
      <c r="F70" s="395"/>
      <c r="G70" s="395"/>
      <c r="H70" s="395"/>
      <c r="I70" s="163"/>
      <c r="J70" s="63"/>
      <c r="K70" s="63"/>
      <c r="L70" s="61"/>
    </row>
    <row r="71" spans="2:63" s="1" customFormat="1" ht="14.45" customHeight="1">
      <c r="B71" s="41"/>
      <c r="C71" s="65" t="s">
        <v>98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23.25" customHeight="1">
      <c r="B72" s="41"/>
      <c r="C72" s="63"/>
      <c r="D72" s="63"/>
      <c r="E72" s="362" t="str">
        <f>E9</f>
        <v>5 - Vedlejší rozpočtové náklady</v>
      </c>
      <c r="F72" s="396"/>
      <c r="G72" s="396"/>
      <c r="H72" s="396"/>
      <c r="I72" s="163"/>
      <c r="J72" s="63"/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8" customHeight="1">
      <c r="B74" s="41"/>
      <c r="C74" s="65" t="s">
        <v>23</v>
      </c>
      <c r="D74" s="63"/>
      <c r="E74" s="63"/>
      <c r="F74" s="164" t="str">
        <f>F12</f>
        <v>Turnov</v>
      </c>
      <c r="G74" s="63"/>
      <c r="H74" s="63"/>
      <c r="I74" s="165" t="s">
        <v>25</v>
      </c>
      <c r="J74" s="73" t="str">
        <f>IF(J12="","",J12)</f>
        <v>15.3.2017</v>
      </c>
      <c r="K74" s="63"/>
      <c r="L74" s="61"/>
    </row>
    <row r="75" spans="2:63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3" s="1" customFormat="1" ht="15">
      <c r="B76" s="41"/>
      <c r="C76" s="65" t="s">
        <v>27</v>
      </c>
      <c r="D76" s="63"/>
      <c r="E76" s="63"/>
      <c r="F76" s="164" t="str">
        <f>E15</f>
        <v>Městská sportovní Turnov s.r.o.,Turnov</v>
      </c>
      <c r="G76" s="63"/>
      <c r="H76" s="63"/>
      <c r="I76" s="165" t="s">
        <v>33</v>
      </c>
      <c r="J76" s="164" t="str">
        <f>E21</f>
        <v>CODE,s.r.o. Pardubice</v>
      </c>
      <c r="K76" s="63"/>
      <c r="L76" s="61"/>
    </row>
    <row r="77" spans="2:63" s="1" customFormat="1" ht="14.45" customHeight="1">
      <c r="B77" s="41"/>
      <c r="C77" s="65" t="s">
        <v>31</v>
      </c>
      <c r="D77" s="63"/>
      <c r="E77" s="63"/>
      <c r="F77" s="164" t="str">
        <f>IF(E18="","",E18)</f>
        <v/>
      </c>
      <c r="G77" s="63"/>
      <c r="H77" s="63"/>
      <c r="I77" s="163"/>
      <c r="J77" s="63"/>
      <c r="K77" s="63"/>
      <c r="L77" s="61"/>
    </row>
    <row r="78" spans="2:63" s="1" customFormat="1" ht="10.3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63" s="9" customFormat="1" ht="29.25" customHeight="1">
      <c r="B79" s="166"/>
      <c r="C79" s="167" t="s">
        <v>129</v>
      </c>
      <c r="D79" s="168" t="s">
        <v>56</v>
      </c>
      <c r="E79" s="168" t="s">
        <v>52</v>
      </c>
      <c r="F79" s="168" t="s">
        <v>130</v>
      </c>
      <c r="G79" s="168" t="s">
        <v>131</v>
      </c>
      <c r="H79" s="168" t="s">
        <v>132</v>
      </c>
      <c r="I79" s="169" t="s">
        <v>133</v>
      </c>
      <c r="J79" s="168" t="s">
        <v>102</v>
      </c>
      <c r="K79" s="170" t="s">
        <v>134</v>
      </c>
      <c r="L79" s="171"/>
      <c r="M79" s="81" t="s">
        <v>135</v>
      </c>
      <c r="N79" s="82" t="s">
        <v>41</v>
      </c>
      <c r="O79" s="82" t="s">
        <v>136</v>
      </c>
      <c r="P79" s="82" t="s">
        <v>137</v>
      </c>
      <c r="Q79" s="82" t="s">
        <v>138</v>
      </c>
      <c r="R79" s="82" t="s">
        <v>139</v>
      </c>
      <c r="S79" s="82" t="s">
        <v>140</v>
      </c>
      <c r="T79" s="83" t="s">
        <v>141</v>
      </c>
    </row>
    <row r="80" spans="2:63" s="1" customFormat="1" ht="29.25" customHeight="1">
      <c r="B80" s="41"/>
      <c r="C80" s="87" t="s">
        <v>103</v>
      </c>
      <c r="D80" s="63"/>
      <c r="E80" s="63"/>
      <c r="F80" s="63"/>
      <c r="G80" s="63"/>
      <c r="H80" s="63"/>
      <c r="I80" s="163"/>
      <c r="J80" s="172">
        <f>BK80</f>
        <v>0</v>
      </c>
      <c r="K80" s="63"/>
      <c r="L80" s="61"/>
      <c r="M80" s="84"/>
      <c r="N80" s="85"/>
      <c r="O80" s="85"/>
      <c r="P80" s="173">
        <f>P81</f>
        <v>0</v>
      </c>
      <c r="Q80" s="85"/>
      <c r="R80" s="173">
        <f>R81</f>
        <v>0</v>
      </c>
      <c r="S80" s="85"/>
      <c r="T80" s="174">
        <f>T81</f>
        <v>0</v>
      </c>
      <c r="AT80" s="24" t="s">
        <v>70</v>
      </c>
      <c r="AU80" s="24" t="s">
        <v>104</v>
      </c>
      <c r="BK80" s="175">
        <f>BK81</f>
        <v>0</v>
      </c>
    </row>
    <row r="81" spans="2:65" s="10" customFormat="1" ht="37.35" customHeight="1">
      <c r="B81" s="176"/>
      <c r="C81" s="177"/>
      <c r="D81" s="268" t="s">
        <v>70</v>
      </c>
      <c r="E81" s="269" t="s">
        <v>1144</v>
      </c>
      <c r="F81" s="269" t="s">
        <v>90</v>
      </c>
      <c r="G81" s="177"/>
      <c r="H81" s="177"/>
      <c r="I81" s="180"/>
      <c r="J81" s="270">
        <f>BK81</f>
        <v>0</v>
      </c>
      <c r="K81" s="177"/>
      <c r="L81" s="182"/>
      <c r="M81" s="183"/>
      <c r="N81" s="184"/>
      <c r="O81" s="184"/>
      <c r="P81" s="185">
        <f>P82+P85+P90</f>
        <v>0</v>
      </c>
      <c r="Q81" s="184"/>
      <c r="R81" s="185">
        <f>R82+R85+R90</f>
        <v>0</v>
      </c>
      <c r="S81" s="184"/>
      <c r="T81" s="186">
        <f>T82+T85+T90</f>
        <v>0</v>
      </c>
      <c r="AR81" s="187" t="s">
        <v>89</v>
      </c>
      <c r="AT81" s="188" t="s">
        <v>70</v>
      </c>
      <c r="AU81" s="188" t="s">
        <v>71</v>
      </c>
      <c r="AY81" s="187" t="s">
        <v>144</v>
      </c>
      <c r="BK81" s="189">
        <f>BK82+BK85+BK90</f>
        <v>0</v>
      </c>
    </row>
    <row r="82" spans="2:65" s="10" customFormat="1" ht="19.899999999999999" customHeight="1">
      <c r="B82" s="176"/>
      <c r="C82" s="177"/>
      <c r="D82" s="178" t="s">
        <v>70</v>
      </c>
      <c r="E82" s="229" t="s">
        <v>1145</v>
      </c>
      <c r="F82" s="229" t="s">
        <v>1146</v>
      </c>
      <c r="G82" s="177"/>
      <c r="H82" s="177"/>
      <c r="I82" s="180"/>
      <c r="J82" s="230">
        <f>BK82</f>
        <v>0</v>
      </c>
      <c r="K82" s="177"/>
      <c r="L82" s="182"/>
      <c r="M82" s="183"/>
      <c r="N82" s="184"/>
      <c r="O82" s="184"/>
      <c r="P82" s="185">
        <f>SUM(P83:P84)</f>
        <v>0</v>
      </c>
      <c r="Q82" s="184"/>
      <c r="R82" s="185">
        <f>SUM(R83:R84)</f>
        <v>0</v>
      </c>
      <c r="S82" s="184"/>
      <c r="T82" s="186">
        <f>SUM(T83:T84)</f>
        <v>0</v>
      </c>
      <c r="AR82" s="187" t="s">
        <v>89</v>
      </c>
      <c r="AT82" s="188" t="s">
        <v>70</v>
      </c>
      <c r="AU82" s="188" t="s">
        <v>76</v>
      </c>
      <c r="AY82" s="187" t="s">
        <v>144</v>
      </c>
      <c r="BK82" s="189">
        <f>SUM(BK83:BK84)</f>
        <v>0</v>
      </c>
    </row>
    <row r="83" spans="2:65" s="1" customFormat="1" ht="22.5" customHeight="1">
      <c r="B83" s="41"/>
      <c r="C83" s="190" t="s">
        <v>76</v>
      </c>
      <c r="D83" s="190" t="s">
        <v>145</v>
      </c>
      <c r="E83" s="191" t="s">
        <v>1147</v>
      </c>
      <c r="F83" s="192" t="s">
        <v>1148</v>
      </c>
      <c r="G83" s="193" t="s">
        <v>1149</v>
      </c>
      <c r="H83" s="194">
        <v>1</v>
      </c>
      <c r="I83" s="195"/>
      <c r="J83" s="196">
        <f>ROUND(I83*H83,2)</f>
        <v>0</v>
      </c>
      <c r="K83" s="192" t="s">
        <v>149</v>
      </c>
      <c r="L83" s="61"/>
      <c r="M83" s="197" t="s">
        <v>21</v>
      </c>
      <c r="N83" s="198" t="s">
        <v>42</v>
      </c>
      <c r="O83" s="42"/>
      <c r="P83" s="199">
        <f>O83*H83</f>
        <v>0</v>
      </c>
      <c r="Q83" s="199">
        <v>0</v>
      </c>
      <c r="R83" s="199">
        <f>Q83*H83</f>
        <v>0</v>
      </c>
      <c r="S83" s="199">
        <v>0</v>
      </c>
      <c r="T83" s="200">
        <f>S83*H83</f>
        <v>0</v>
      </c>
      <c r="AR83" s="24" t="s">
        <v>1150</v>
      </c>
      <c r="AT83" s="24" t="s">
        <v>145</v>
      </c>
      <c r="AU83" s="24" t="s">
        <v>80</v>
      </c>
      <c r="AY83" s="24" t="s">
        <v>144</v>
      </c>
      <c r="BE83" s="201">
        <f>IF(N83="základní",J83,0)</f>
        <v>0</v>
      </c>
      <c r="BF83" s="201">
        <f>IF(N83="snížená",J83,0)</f>
        <v>0</v>
      </c>
      <c r="BG83" s="201">
        <f>IF(N83="zákl. přenesená",J83,0)</f>
        <v>0</v>
      </c>
      <c r="BH83" s="201">
        <f>IF(N83="sníž. přenesená",J83,0)</f>
        <v>0</v>
      </c>
      <c r="BI83" s="201">
        <f>IF(N83="nulová",J83,0)</f>
        <v>0</v>
      </c>
      <c r="BJ83" s="24" t="s">
        <v>76</v>
      </c>
      <c r="BK83" s="201">
        <f>ROUND(I83*H83,2)</f>
        <v>0</v>
      </c>
      <c r="BL83" s="24" t="s">
        <v>1150</v>
      </c>
      <c r="BM83" s="24" t="s">
        <v>1151</v>
      </c>
    </row>
    <row r="84" spans="2:65" s="1" customFormat="1" ht="22.5" customHeight="1">
      <c r="B84" s="41"/>
      <c r="C84" s="190" t="s">
        <v>80</v>
      </c>
      <c r="D84" s="190" t="s">
        <v>145</v>
      </c>
      <c r="E84" s="191" t="s">
        <v>1152</v>
      </c>
      <c r="F84" s="192" t="s">
        <v>1153</v>
      </c>
      <c r="G84" s="193" t="s">
        <v>1149</v>
      </c>
      <c r="H84" s="194">
        <v>1</v>
      </c>
      <c r="I84" s="195"/>
      <c r="J84" s="196">
        <f>ROUND(I84*H84,2)</f>
        <v>0</v>
      </c>
      <c r="K84" s="192" t="s">
        <v>149</v>
      </c>
      <c r="L84" s="61"/>
      <c r="M84" s="197" t="s">
        <v>21</v>
      </c>
      <c r="N84" s="198" t="s">
        <v>42</v>
      </c>
      <c r="O84" s="42"/>
      <c r="P84" s="199">
        <f>O84*H84</f>
        <v>0</v>
      </c>
      <c r="Q84" s="199">
        <v>0</v>
      </c>
      <c r="R84" s="199">
        <f>Q84*H84</f>
        <v>0</v>
      </c>
      <c r="S84" s="199">
        <v>0</v>
      </c>
      <c r="T84" s="200">
        <f>S84*H84</f>
        <v>0</v>
      </c>
      <c r="AR84" s="24" t="s">
        <v>1150</v>
      </c>
      <c r="AT84" s="24" t="s">
        <v>145</v>
      </c>
      <c r="AU84" s="24" t="s">
        <v>80</v>
      </c>
      <c r="AY84" s="24" t="s">
        <v>144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24" t="s">
        <v>76</v>
      </c>
      <c r="BK84" s="201">
        <f>ROUND(I84*H84,2)</f>
        <v>0</v>
      </c>
      <c r="BL84" s="24" t="s">
        <v>1150</v>
      </c>
      <c r="BM84" s="24" t="s">
        <v>1154</v>
      </c>
    </row>
    <row r="85" spans="2:65" s="10" customFormat="1" ht="29.85" customHeight="1">
      <c r="B85" s="176"/>
      <c r="C85" s="177"/>
      <c r="D85" s="178" t="s">
        <v>70</v>
      </c>
      <c r="E85" s="229" t="s">
        <v>1155</v>
      </c>
      <c r="F85" s="229" t="s">
        <v>1156</v>
      </c>
      <c r="G85" s="177"/>
      <c r="H85" s="177"/>
      <c r="I85" s="180"/>
      <c r="J85" s="230">
        <f>BK85</f>
        <v>0</v>
      </c>
      <c r="K85" s="177"/>
      <c r="L85" s="182"/>
      <c r="M85" s="183"/>
      <c r="N85" s="184"/>
      <c r="O85" s="184"/>
      <c r="P85" s="185">
        <f>SUM(P86:P89)</f>
        <v>0</v>
      </c>
      <c r="Q85" s="184"/>
      <c r="R85" s="185">
        <f>SUM(R86:R89)</f>
        <v>0</v>
      </c>
      <c r="S85" s="184"/>
      <c r="T85" s="186">
        <f>SUM(T86:T89)</f>
        <v>0</v>
      </c>
      <c r="AR85" s="187" t="s">
        <v>89</v>
      </c>
      <c r="AT85" s="188" t="s">
        <v>70</v>
      </c>
      <c r="AU85" s="188" t="s">
        <v>76</v>
      </c>
      <c r="AY85" s="187" t="s">
        <v>144</v>
      </c>
      <c r="BK85" s="189">
        <f>SUM(BK86:BK89)</f>
        <v>0</v>
      </c>
    </row>
    <row r="86" spans="2:65" s="1" customFormat="1" ht="22.5" customHeight="1">
      <c r="B86" s="41"/>
      <c r="C86" s="190" t="s">
        <v>83</v>
      </c>
      <c r="D86" s="190" t="s">
        <v>145</v>
      </c>
      <c r="E86" s="191" t="s">
        <v>1157</v>
      </c>
      <c r="F86" s="192" t="s">
        <v>1158</v>
      </c>
      <c r="G86" s="193" t="s">
        <v>1149</v>
      </c>
      <c r="H86" s="194">
        <v>1</v>
      </c>
      <c r="I86" s="195"/>
      <c r="J86" s="196">
        <f>ROUND(I86*H86,2)</f>
        <v>0</v>
      </c>
      <c r="K86" s="192" t="s">
        <v>149</v>
      </c>
      <c r="L86" s="61"/>
      <c r="M86" s="197" t="s">
        <v>21</v>
      </c>
      <c r="N86" s="198" t="s">
        <v>42</v>
      </c>
      <c r="O86" s="42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AR86" s="24" t="s">
        <v>1150</v>
      </c>
      <c r="AT86" s="24" t="s">
        <v>145</v>
      </c>
      <c r="AU86" s="24" t="s">
        <v>80</v>
      </c>
      <c r="AY86" s="24" t="s">
        <v>144</v>
      </c>
      <c r="BE86" s="201">
        <f>IF(N86="základní",J86,0)</f>
        <v>0</v>
      </c>
      <c r="BF86" s="201">
        <f>IF(N86="snížená",J86,0)</f>
        <v>0</v>
      </c>
      <c r="BG86" s="201">
        <f>IF(N86="zákl. přenesená",J86,0)</f>
        <v>0</v>
      </c>
      <c r="BH86" s="201">
        <f>IF(N86="sníž. přenesená",J86,0)</f>
        <v>0</v>
      </c>
      <c r="BI86" s="201">
        <f>IF(N86="nulová",J86,0)</f>
        <v>0</v>
      </c>
      <c r="BJ86" s="24" t="s">
        <v>76</v>
      </c>
      <c r="BK86" s="201">
        <f>ROUND(I86*H86,2)</f>
        <v>0</v>
      </c>
      <c r="BL86" s="24" t="s">
        <v>1150</v>
      </c>
      <c r="BM86" s="24" t="s">
        <v>1159</v>
      </c>
    </row>
    <row r="87" spans="2:65" s="1" customFormat="1" ht="22.5" customHeight="1">
      <c r="B87" s="41"/>
      <c r="C87" s="190" t="s">
        <v>86</v>
      </c>
      <c r="D87" s="190" t="s">
        <v>145</v>
      </c>
      <c r="E87" s="191" t="s">
        <v>1160</v>
      </c>
      <c r="F87" s="192" t="s">
        <v>1161</v>
      </c>
      <c r="G87" s="193" t="s">
        <v>1149</v>
      </c>
      <c r="H87" s="194">
        <v>1</v>
      </c>
      <c r="I87" s="195"/>
      <c r="J87" s="196">
        <f>ROUND(I87*H87,2)</f>
        <v>0</v>
      </c>
      <c r="K87" s="192" t="s">
        <v>149</v>
      </c>
      <c r="L87" s="61"/>
      <c r="M87" s="197" t="s">
        <v>21</v>
      </c>
      <c r="N87" s="198" t="s">
        <v>42</v>
      </c>
      <c r="O87" s="4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AR87" s="24" t="s">
        <v>1150</v>
      </c>
      <c r="AT87" s="24" t="s">
        <v>145</v>
      </c>
      <c r="AU87" s="24" t="s">
        <v>80</v>
      </c>
      <c r="AY87" s="24" t="s">
        <v>144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24" t="s">
        <v>76</v>
      </c>
      <c r="BK87" s="201">
        <f>ROUND(I87*H87,2)</f>
        <v>0</v>
      </c>
      <c r="BL87" s="24" t="s">
        <v>1150</v>
      </c>
      <c r="BM87" s="24" t="s">
        <v>1162</v>
      </c>
    </row>
    <row r="88" spans="2:65" s="1" customFormat="1" ht="22.5" customHeight="1">
      <c r="B88" s="41"/>
      <c r="C88" s="190" t="s">
        <v>89</v>
      </c>
      <c r="D88" s="190" t="s">
        <v>145</v>
      </c>
      <c r="E88" s="191" t="s">
        <v>1163</v>
      </c>
      <c r="F88" s="192" t="s">
        <v>1164</v>
      </c>
      <c r="G88" s="193" t="s">
        <v>1149</v>
      </c>
      <c r="H88" s="194">
        <v>1</v>
      </c>
      <c r="I88" s="195"/>
      <c r="J88" s="196">
        <f>ROUND(I88*H88,2)</f>
        <v>0</v>
      </c>
      <c r="K88" s="192" t="s">
        <v>21</v>
      </c>
      <c r="L88" s="61"/>
      <c r="M88" s="197" t="s">
        <v>21</v>
      </c>
      <c r="N88" s="198" t="s">
        <v>42</v>
      </c>
      <c r="O88" s="42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AR88" s="24" t="s">
        <v>1150</v>
      </c>
      <c r="AT88" s="24" t="s">
        <v>145</v>
      </c>
      <c r="AU88" s="24" t="s">
        <v>80</v>
      </c>
      <c r="AY88" s="24" t="s">
        <v>144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24" t="s">
        <v>76</v>
      </c>
      <c r="BK88" s="201">
        <f>ROUND(I88*H88,2)</f>
        <v>0</v>
      </c>
      <c r="BL88" s="24" t="s">
        <v>1150</v>
      </c>
      <c r="BM88" s="24" t="s">
        <v>1165</v>
      </c>
    </row>
    <row r="89" spans="2:65" s="1" customFormat="1" ht="22.5" customHeight="1">
      <c r="B89" s="41"/>
      <c r="C89" s="190" t="s">
        <v>177</v>
      </c>
      <c r="D89" s="190" t="s">
        <v>145</v>
      </c>
      <c r="E89" s="191" t="s">
        <v>1166</v>
      </c>
      <c r="F89" s="192" t="s">
        <v>1167</v>
      </c>
      <c r="G89" s="193" t="s">
        <v>1149</v>
      </c>
      <c r="H89" s="194">
        <v>1</v>
      </c>
      <c r="I89" s="195"/>
      <c r="J89" s="196">
        <f>ROUND(I89*H89,2)</f>
        <v>0</v>
      </c>
      <c r="K89" s="192" t="s">
        <v>149</v>
      </c>
      <c r="L89" s="61"/>
      <c r="M89" s="197" t="s">
        <v>21</v>
      </c>
      <c r="N89" s="198" t="s">
        <v>42</v>
      </c>
      <c r="O89" s="4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AR89" s="24" t="s">
        <v>1150</v>
      </c>
      <c r="AT89" s="24" t="s">
        <v>145</v>
      </c>
      <c r="AU89" s="24" t="s">
        <v>80</v>
      </c>
      <c r="AY89" s="24" t="s">
        <v>144</v>
      </c>
      <c r="BE89" s="201">
        <f>IF(N89="základní",J89,0)</f>
        <v>0</v>
      </c>
      <c r="BF89" s="201">
        <f>IF(N89="snížená",J89,0)</f>
        <v>0</v>
      </c>
      <c r="BG89" s="201">
        <f>IF(N89="zákl. přenesená",J89,0)</f>
        <v>0</v>
      </c>
      <c r="BH89" s="201">
        <f>IF(N89="sníž. přenesená",J89,0)</f>
        <v>0</v>
      </c>
      <c r="BI89" s="201">
        <f>IF(N89="nulová",J89,0)</f>
        <v>0</v>
      </c>
      <c r="BJ89" s="24" t="s">
        <v>76</v>
      </c>
      <c r="BK89" s="201">
        <f>ROUND(I89*H89,2)</f>
        <v>0</v>
      </c>
      <c r="BL89" s="24" t="s">
        <v>1150</v>
      </c>
      <c r="BM89" s="24" t="s">
        <v>1168</v>
      </c>
    </row>
    <row r="90" spans="2:65" s="10" customFormat="1" ht="29.85" customHeight="1">
      <c r="B90" s="176"/>
      <c r="C90" s="177"/>
      <c r="D90" s="178" t="s">
        <v>70</v>
      </c>
      <c r="E90" s="229" t="s">
        <v>1169</v>
      </c>
      <c r="F90" s="229" t="s">
        <v>1170</v>
      </c>
      <c r="G90" s="177"/>
      <c r="H90" s="177"/>
      <c r="I90" s="180"/>
      <c r="J90" s="230">
        <f>BK90</f>
        <v>0</v>
      </c>
      <c r="K90" s="177"/>
      <c r="L90" s="182"/>
      <c r="M90" s="183"/>
      <c r="N90" s="184"/>
      <c r="O90" s="184"/>
      <c r="P90" s="185">
        <f>SUM(P91:P93)</f>
        <v>0</v>
      </c>
      <c r="Q90" s="184"/>
      <c r="R90" s="185">
        <f>SUM(R91:R93)</f>
        <v>0</v>
      </c>
      <c r="S90" s="184"/>
      <c r="T90" s="186">
        <f>SUM(T91:T93)</f>
        <v>0</v>
      </c>
      <c r="AR90" s="187" t="s">
        <v>89</v>
      </c>
      <c r="AT90" s="188" t="s">
        <v>70</v>
      </c>
      <c r="AU90" s="188" t="s">
        <v>76</v>
      </c>
      <c r="AY90" s="187" t="s">
        <v>144</v>
      </c>
      <c r="BK90" s="189">
        <f>SUM(BK91:BK93)</f>
        <v>0</v>
      </c>
    </row>
    <row r="91" spans="2:65" s="1" customFormat="1" ht="22.5" customHeight="1">
      <c r="B91" s="41"/>
      <c r="C91" s="190" t="s">
        <v>182</v>
      </c>
      <c r="D91" s="190" t="s">
        <v>145</v>
      </c>
      <c r="E91" s="191" t="s">
        <v>1171</v>
      </c>
      <c r="F91" s="192" t="s">
        <v>1172</v>
      </c>
      <c r="G91" s="193" t="s">
        <v>595</v>
      </c>
      <c r="H91" s="194">
        <v>1</v>
      </c>
      <c r="I91" s="195"/>
      <c r="J91" s="196">
        <f>ROUND(I91*H91,2)</f>
        <v>0</v>
      </c>
      <c r="K91" s="192" t="s">
        <v>156</v>
      </c>
      <c r="L91" s="61"/>
      <c r="M91" s="197" t="s">
        <v>21</v>
      </c>
      <c r="N91" s="198" t="s">
        <v>42</v>
      </c>
      <c r="O91" s="42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AR91" s="24" t="s">
        <v>1150</v>
      </c>
      <c r="AT91" s="24" t="s">
        <v>145</v>
      </c>
      <c r="AU91" s="24" t="s">
        <v>80</v>
      </c>
      <c r="AY91" s="24" t="s">
        <v>144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24" t="s">
        <v>76</v>
      </c>
      <c r="BK91" s="201">
        <f>ROUND(I91*H91,2)</f>
        <v>0</v>
      </c>
      <c r="BL91" s="24" t="s">
        <v>1150</v>
      </c>
      <c r="BM91" s="24" t="s">
        <v>1173</v>
      </c>
    </row>
    <row r="92" spans="2:65" s="1" customFormat="1" ht="22.5" customHeight="1">
      <c r="B92" s="41"/>
      <c r="C92" s="190" t="s">
        <v>188</v>
      </c>
      <c r="D92" s="190" t="s">
        <v>145</v>
      </c>
      <c r="E92" s="191" t="s">
        <v>1174</v>
      </c>
      <c r="F92" s="192" t="s">
        <v>1175</v>
      </c>
      <c r="G92" s="193" t="s">
        <v>595</v>
      </c>
      <c r="H92" s="194">
        <v>1</v>
      </c>
      <c r="I92" s="195"/>
      <c r="J92" s="196">
        <f>ROUND(I92*H92,2)</f>
        <v>0</v>
      </c>
      <c r="K92" s="192" t="s">
        <v>156</v>
      </c>
      <c r="L92" s="61"/>
      <c r="M92" s="197" t="s">
        <v>21</v>
      </c>
      <c r="N92" s="198" t="s">
        <v>42</v>
      </c>
      <c r="O92" s="42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AR92" s="24" t="s">
        <v>1150</v>
      </c>
      <c r="AT92" s="24" t="s">
        <v>145</v>
      </c>
      <c r="AU92" s="24" t="s">
        <v>80</v>
      </c>
      <c r="AY92" s="24" t="s">
        <v>144</v>
      </c>
      <c r="BE92" s="201">
        <f>IF(N92="základní",J92,0)</f>
        <v>0</v>
      </c>
      <c r="BF92" s="201">
        <f>IF(N92="snížená",J92,0)</f>
        <v>0</v>
      </c>
      <c r="BG92" s="201">
        <f>IF(N92="zákl. přenesená",J92,0)</f>
        <v>0</v>
      </c>
      <c r="BH92" s="201">
        <f>IF(N92="sníž. přenesená",J92,0)</f>
        <v>0</v>
      </c>
      <c r="BI92" s="201">
        <f>IF(N92="nulová",J92,0)</f>
        <v>0</v>
      </c>
      <c r="BJ92" s="24" t="s">
        <v>76</v>
      </c>
      <c r="BK92" s="201">
        <f>ROUND(I92*H92,2)</f>
        <v>0</v>
      </c>
      <c r="BL92" s="24" t="s">
        <v>1150</v>
      </c>
      <c r="BM92" s="24" t="s">
        <v>1176</v>
      </c>
    </row>
    <row r="93" spans="2:65" s="1" customFormat="1" ht="22.5" customHeight="1">
      <c r="B93" s="41"/>
      <c r="C93" s="190" t="s">
        <v>193</v>
      </c>
      <c r="D93" s="190" t="s">
        <v>145</v>
      </c>
      <c r="E93" s="191" t="s">
        <v>1177</v>
      </c>
      <c r="F93" s="192" t="s">
        <v>1178</v>
      </c>
      <c r="G93" s="193" t="s">
        <v>1149</v>
      </c>
      <c r="H93" s="194">
        <v>1</v>
      </c>
      <c r="I93" s="195"/>
      <c r="J93" s="196">
        <f>ROUND(I93*H93,2)</f>
        <v>0</v>
      </c>
      <c r="K93" s="192" t="s">
        <v>149</v>
      </c>
      <c r="L93" s="61"/>
      <c r="M93" s="197" t="s">
        <v>21</v>
      </c>
      <c r="N93" s="274" t="s">
        <v>42</v>
      </c>
      <c r="O93" s="275"/>
      <c r="P93" s="276">
        <f>O93*H93</f>
        <v>0</v>
      </c>
      <c r="Q93" s="276">
        <v>0</v>
      </c>
      <c r="R93" s="276">
        <f>Q93*H93</f>
        <v>0</v>
      </c>
      <c r="S93" s="276">
        <v>0</v>
      </c>
      <c r="T93" s="277">
        <f>S93*H93</f>
        <v>0</v>
      </c>
      <c r="AR93" s="24" t="s">
        <v>1150</v>
      </c>
      <c r="AT93" s="24" t="s">
        <v>145</v>
      </c>
      <c r="AU93" s="24" t="s">
        <v>80</v>
      </c>
      <c r="AY93" s="24" t="s">
        <v>144</v>
      </c>
      <c r="BE93" s="201">
        <f>IF(N93="základní",J93,0)</f>
        <v>0</v>
      </c>
      <c r="BF93" s="201">
        <f>IF(N93="snížená",J93,0)</f>
        <v>0</v>
      </c>
      <c r="BG93" s="201">
        <f>IF(N93="zákl. přenesená",J93,0)</f>
        <v>0</v>
      </c>
      <c r="BH93" s="201">
        <f>IF(N93="sníž. přenesená",J93,0)</f>
        <v>0</v>
      </c>
      <c r="BI93" s="201">
        <f>IF(N93="nulová",J93,0)</f>
        <v>0</v>
      </c>
      <c r="BJ93" s="24" t="s">
        <v>76</v>
      </c>
      <c r="BK93" s="201">
        <f>ROUND(I93*H93,2)</f>
        <v>0</v>
      </c>
      <c r="BL93" s="24" t="s">
        <v>1150</v>
      </c>
      <c r="BM93" s="24" t="s">
        <v>1179</v>
      </c>
    </row>
    <row r="94" spans="2:65" s="1" customFormat="1" ht="6.95" customHeight="1">
      <c r="B94" s="56"/>
      <c r="C94" s="57"/>
      <c r="D94" s="57"/>
      <c r="E94" s="57"/>
      <c r="F94" s="57"/>
      <c r="G94" s="57"/>
      <c r="H94" s="57"/>
      <c r="I94" s="139"/>
      <c r="J94" s="57"/>
      <c r="K94" s="57"/>
      <c r="L94" s="61"/>
    </row>
  </sheetData>
  <sheetProtection algorithmName="SHA-512" hashValue="hhIKYmFKOuzYKjnk82o4CvyoYA9NeDBNhnYy6tlmz/gIwAUaLt/uR8nsg0D+ptuzYuF/GVm21oI+sN4F7A3rmw==" saltValue="E4xm4rQU84Qjzidy0uf1Tw==" spinCount="100000" sheet="1" objects="1" scenarios="1" formatCells="0" formatColumns="0" formatRows="0" sort="0" autoFilter="0"/>
  <autoFilter ref="C79:K93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78" customWidth="1"/>
    <col min="2" max="2" width="1.6640625" style="278" customWidth="1"/>
    <col min="3" max="4" width="5" style="278" customWidth="1"/>
    <col min="5" max="5" width="11.6640625" style="278" customWidth="1"/>
    <col min="6" max="6" width="9.1640625" style="278" customWidth="1"/>
    <col min="7" max="7" width="5" style="278" customWidth="1"/>
    <col min="8" max="8" width="77.83203125" style="278" customWidth="1"/>
    <col min="9" max="10" width="20" style="278" customWidth="1"/>
    <col min="11" max="11" width="1.6640625" style="278" customWidth="1"/>
  </cols>
  <sheetData>
    <row r="1" spans="2:11" ht="37.5" customHeight="1"/>
    <row r="2" spans="2:1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pans="2:11" s="15" customFormat="1" ht="45" customHeight="1">
      <c r="B3" s="282"/>
      <c r="C3" s="403" t="s">
        <v>1180</v>
      </c>
      <c r="D3" s="403"/>
      <c r="E3" s="403"/>
      <c r="F3" s="403"/>
      <c r="G3" s="403"/>
      <c r="H3" s="403"/>
      <c r="I3" s="403"/>
      <c r="J3" s="403"/>
      <c r="K3" s="283"/>
    </row>
    <row r="4" spans="2:11" ht="25.5" customHeight="1">
      <c r="B4" s="284"/>
      <c r="C4" s="404" t="s">
        <v>1181</v>
      </c>
      <c r="D4" s="404"/>
      <c r="E4" s="404"/>
      <c r="F4" s="404"/>
      <c r="G4" s="404"/>
      <c r="H4" s="404"/>
      <c r="I4" s="404"/>
      <c r="J4" s="404"/>
      <c r="K4" s="285"/>
    </row>
    <row r="5" spans="2:11" ht="5.25" customHeight="1">
      <c r="B5" s="284"/>
      <c r="C5" s="286"/>
      <c r="D5" s="286"/>
      <c r="E5" s="286"/>
      <c r="F5" s="286"/>
      <c r="G5" s="286"/>
      <c r="H5" s="286"/>
      <c r="I5" s="286"/>
      <c r="J5" s="286"/>
      <c r="K5" s="285"/>
    </row>
    <row r="6" spans="2:11" ht="15" customHeight="1">
      <c r="B6" s="284"/>
      <c r="C6" s="402" t="s">
        <v>1182</v>
      </c>
      <c r="D6" s="402"/>
      <c r="E6" s="402"/>
      <c r="F6" s="402"/>
      <c r="G6" s="402"/>
      <c r="H6" s="402"/>
      <c r="I6" s="402"/>
      <c r="J6" s="402"/>
      <c r="K6" s="285"/>
    </row>
    <row r="7" spans="2:11" ht="15" customHeight="1">
      <c r="B7" s="288"/>
      <c r="C7" s="402" t="s">
        <v>1183</v>
      </c>
      <c r="D7" s="402"/>
      <c r="E7" s="402"/>
      <c r="F7" s="402"/>
      <c r="G7" s="402"/>
      <c r="H7" s="402"/>
      <c r="I7" s="402"/>
      <c r="J7" s="402"/>
      <c r="K7" s="285"/>
    </row>
    <row r="8" spans="2:1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pans="2:11" ht="15" customHeight="1">
      <c r="B9" s="288"/>
      <c r="C9" s="402" t="s">
        <v>1184</v>
      </c>
      <c r="D9" s="402"/>
      <c r="E9" s="402"/>
      <c r="F9" s="402"/>
      <c r="G9" s="402"/>
      <c r="H9" s="402"/>
      <c r="I9" s="402"/>
      <c r="J9" s="402"/>
      <c r="K9" s="285"/>
    </row>
    <row r="10" spans="2:11" ht="15" customHeight="1">
      <c r="B10" s="288"/>
      <c r="C10" s="287"/>
      <c r="D10" s="402" t="s">
        <v>1185</v>
      </c>
      <c r="E10" s="402"/>
      <c r="F10" s="402"/>
      <c r="G10" s="402"/>
      <c r="H10" s="402"/>
      <c r="I10" s="402"/>
      <c r="J10" s="402"/>
      <c r="K10" s="285"/>
    </row>
    <row r="11" spans="2:11" ht="15" customHeight="1">
      <c r="B11" s="288"/>
      <c r="C11" s="289"/>
      <c r="D11" s="402" t="s">
        <v>1186</v>
      </c>
      <c r="E11" s="402"/>
      <c r="F11" s="402"/>
      <c r="G11" s="402"/>
      <c r="H11" s="402"/>
      <c r="I11" s="402"/>
      <c r="J11" s="402"/>
      <c r="K11" s="285"/>
    </row>
    <row r="12" spans="2:11" ht="12.75" customHeight="1">
      <c r="B12" s="288"/>
      <c r="C12" s="289"/>
      <c r="D12" s="289"/>
      <c r="E12" s="289"/>
      <c r="F12" s="289"/>
      <c r="G12" s="289"/>
      <c r="H12" s="289"/>
      <c r="I12" s="289"/>
      <c r="J12" s="289"/>
      <c r="K12" s="285"/>
    </row>
    <row r="13" spans="2:11" ht="15" customHeight="1">
      <c r="B13" s="288"/>
      <c r="C13" s="289"/>
      <c r="D13" s="402" t="s">
        <v>1187</v>
      </c>
      <c r="E13" s="402"/>
      <c r="F13" s="402"/>
      <c r="G13" s="402"/>
      <c r="H13" s="402"/>
      <c r="I13" s="402"/>
      <c r="J13" s="402"/>
      <c r="K13" s="285"/>
    </row>
    <row r="14" spans="2:11" ht="15" customHeight="1">
      <c r="B14" s="288"/>
      <c r="C14" s="289"/>
      <c r="D14" s="402" t="s">
        <v>1188</v>
      </c>
      <c r="E14" s="402"/>
      <c r="F14" s="402"/>
      <c r="G14" s="402"/>
      <c r="H14" s="402"/>
      <c r="I14" s="402"/>
      <c r="J14" s="402"/>
      <c r="K14" s="285"/>
    </row>
    <row r="15" spans="2:11" ht="15" customHeight="1">
      <c r="B15" s="288"/>
      <c r="C15" s="289"/>
      <c r="D15" s="402" t="s">
        <v>1189</v>
      </c>
      <c r="E15" s="402"/>
      <c r="F15" s="402"/>
      <c r="G15" s="402"/>
      <c r="H15" s="402"/>
      <c r="I15" s="402"/>
      <c r="J15" s="402"/>
      <c r="K15" s="285"/>
    </row>
    <row r="16" spans="2:11" ht="15" customHeight="1">
      <c r="B16" s="288"/>
      <c r="C16" s="289"/>
      <c r="D16" s="289"/>
      <c r="E16" s="290" t="s">
        <v>78</v>
      </c>
      <c r="F16" s="402" t="s">
        <v>1190</v>
      </c>
      <c r="G16" s="402"/>
      <c r="H16" s="402"/>
      <c r="I16" s="402"/>
      <c r="J16" s="402"/>
      <c r="K16" s="285"/>
    </row>
    <row r="17" spans="2:11" ht="15" customHeight="1">
      <c r="B17" s="288"/>
      <c r="C17" s="289"/>
      <c r="D17" s="289"/>
      <c r="E17" s="290" t="s">
        <v>1191</v>
      </c>
      <c r="F17" s="402" t="s">
        <v>1192</v>
      </c>
      <c r="G17" s="402"/>
      <c r="H17" s="402"/>
      <c r="I17" s="402"/>
      <c r="J17" s="402"/>
      <c r="K17" s="285"/>
    </row>
    <row r="18" spans="2:11" ht="15" customHeight="1">
      <c r="B18" s="288"/>
      <c r="C18" s="289"/>
      <c r="D18" s="289"/>
      <c r="E18" s="290" t="s">
        <v>1193</v>
      </c>
      <c r="F18" s="402" t="s">
        <v>1194</v>
      </c>
      <c r="G18" s="402"/>
      <c r="H18" s="402"/>
      <c r="I18" s="402"/>
      <c r="J18" s="402"/>
      <c r="K18" s="285"/>
    </row>
    <row r="19" spans="2:11" ht="15" customHeight="1">
      <c r="B19" s="288"/>
      <c r="C19" s="289"/>
      <c r="D19" s="289"/>
      <c r="E19" s="290" t="s">
        <v>1195</v>
      </c>
      <c r="F19" s="402" t="s">
        <v>1196</v>
      </c>
      <c r="G19" s="402"/>
      <c r="H19" s="402"/>
      <c r="I19" s="402"/>
      <c r="J19" s="402"/>
      <c r="K19" s="285"/>
    </row>
    <row r="20" spans="2:11" ht="15" customHeight="1">
      <c r="B20" s="288"/>
      <c r="C20" s="289"/>
      <c r="D20" s="289"/>
      <c r="E20" s="290" t="s">
        <v>1197</v>
      </c>
      <c r="F20" s="402" t="s">
        <v>1198</v>
      </c>
      <c r="G20" s="402"/>
      <c r="H20" s="402"/>
      <c r="I20" s="402"/>
      <c r="J20" s="402"/>
      <c r="K20" s="285"/>
    </row>
    <row r="21" spans="2:11" ht="15" customHeight="1">
      <c r="B21" s="288"/>
      <c r="C21" s="289"/>
      <c r="D21" s="289"/>
      <c r="E21" s="290" t="s">
        <v>1199</v>
      </c>
      <c r="F21" s="402" t="s">
        <v>1200</v>
      </c>
      <c r="G21" s="402"/>
      <c r="H21" s="402"/>
      <c r="I21" s="402"/>
      <c r="J21" s="402"/>
      <c r="K21" s="285"/>
    </row>
    <row r="22" spans="2:11" ht="12.75" customHeight="1">
      <c r="B22" s="288"/>
      <c r="C22" s="289"/>
      <c r="D22" s="289"/>
      <c r="E22" s="289"/>
      <c r="F22" s="289"/>
      <c r="G22" s="289"/>
      <c r="H22" s="289"/>
      <c r="I22" s="289"/>
      <c r="J22" s="289"/>
      <c r="K22" s="285"/>
    </row>
    <row r="23" spans="2:11" ht="15" customHeight="1">
      <c r="B23" s="288"/>
      <c r="C23" s="402" t="s">
        <v>1201</v>
      </c>
      <c r="D23" s="402"/>
      <c r="E23" s="402"/>
      <c r="F23" s="402"/>
      <c r="G23" s="402"/>
      <c r="H23" s="402"/>
      <c r="I23" s="402"/>
      <c r="J23" s="402"/>
      <c r="K23" s="285"/>
    </row>
    <row r="24" spans="2:11" ht="15" customHeight="1">
      <c r="B24" s="288"/>
      <c r="C24" s="402" t="s">
        <v>1202</v>
      </c>
      <c r="D24" s="402"/>
      <c r="E24" s="402"/>
      <c r="F24" s="402"/>
      <c r="G24" s="402"/>
      <c r="H24" s="402"/>
      <c r="I24" s="402"/>
      <c r="J24" s="402"/>
      <c r="K24" s="285"/>
    </row>
    <row r="25" spans="2:11" ht="15" customHeight="1">
      <c r="B25" s="288"/>
      <c r="C25" s="287"/>
      <c r="D25" s="402" t="s">
        <v>1203</v>
      </c>
      <c r="E25" s="402"/>
      <c r="F25" s="402"/>
      <c r="G25" s="402"/>
      <c r="H25" s="402"/>
      <c r="I25" s="402"/>
      <c r="J25" s="402"/>
      <c r="K25" s="285"/>
    </row>
    <row r="26" spans="2:11" ht="15" customHeight="1">
      <c r="B26" s="288"/>
      <c r="C26" s="289"/>
      <c r="D26" s="402" t="s">
        <v>1204</v>
      </c>
      <c r="E26" s="402"/>
      <c r="F26" s="402"/>
      <c r="G26" s="402"/>
      <c r="H26" s="402"/>
      <c r="I26" s="402"/>
      <c r="J26" s="402"/>
      <c r="K26" s="285"/>
    </row>
    <row r="27" spans="2:11" ht="12.75" customHeight="1">
      <c r="B27" s="288"/>
      <c r="C27" s="289"/>
      <c r="D27" s="289"/>
      <c r="E27" s="289"/>
      <c r="F27" s="289"/>
      <c r="G27" s="289"/>
      <c r="H27" s="289"/>
      <c r="I27" s="289"/>
      <c r="J27" s="289"/>
      <c r="K27" s="285"/>
    </row>
    <row r="28" spans="2:11" ht="15" customHeight="1">
      <c r="B28" s="288"/>
      <c r="C28" s="289"/>
      <c r="D28" s="402" t="s">
        <v>1205</v>
      </c>
      <c r="E28" s="402"/>
      <c r="F28" s="402"/>
      <c r="G28" s="402"/>
      <c r="H28" s="402"/>
      <c r="I28" s="402"/>
      <c r="J28" s="402"/>
      <c r="K28" s="285"/>
    </row>
    <row r="29" spans="2:11" ht="15" customHeight="1">
      <c r="B29" s="288"/>
      <c r="C29" s="289"/>
      <c r="D29" s="402" t="s">
        <v>1206</v>
      </c>
      <c r="E29" s="402"/>
      <c r="F29" s="402"/>
      <c r="G29" s="402"/>
      <c r="H29" s="402"/>
      <c r="I29" s="402"/>
      <c r="J29" s="402"/>
      <c r="K29" s="285"/>
    </row>
    <row r="30" spans="2:11" ht="12.75" customHeight="1">
      <c r="B30" s="288"/>
      <c r="C30" s="289"/>
      <c r="D30" s="289"/>
      <c r="E30" s="289"/>
      <c r="F30" s="289"/>
      <c r="G30" s="289"/>
      <c r="H30" s="289"/>
      <c r="I30" s="289"/>
      <c r="J30" s="289"/>
      <c r="K30" s="285"/>
    </row>
    <row r="31" spans="2:11" ht="15" customHeight="1">
      <c r="B31" s="288"/>
      <c r="C31" s="289"/>
      <c r="D31" s="402" t="s">
        <v>1207</v>
      </c>
      <c r="E31" s="402"/>
      <c r="F31" s="402"/>
      <c r="G31" s="402"/>
      <c r="H31" s="402"/>
      <c r="I31" s="402"/>
      <c r="J31" s="402"/>
      <c r="K31" s="285"/>
    </row>
    <row r="32" spans="2:11" ht="15" customHeight="1">
      <c r="B32" s="288"/>
      <c r="C32" s="289"/>
      <c r="D32" s="402" t="s">
        <v>1208</v>
      </c>
      <c r="E32" s="402"/>
      <c r="F32" s="402"/>
      <c r="G32" s="402"/>
      <c r="H32" s="402"/>
      <c r="I32" s="402"/>
      <c r="J32" s="402"/>
      <c r="K32" s="285"/>
    </row>
    <row r="33" spans="2:11" ht="15" customHeight="1">
      <c r="B33" s="288"/>
      <c r="C33" s="289"/>
      <c r="D33" s="402" t="s">
        <v>1209</v>
      </c>
      <c r="E33" s="402"/>
      <c r="F33" s="402"/>
      <c r="G33" s="402"/>
      <c r="H33" s="402"/>
      <c r="I33" s="402"/>
      <c r="J33" s="402"/>
      <c r="K33" s="285"/>
    </row>
    <row r="34" spans="2:11" ht="15" customHeight="1">
      <c r="B34" s="288"/>
      <c r="C34" s="289"/>
      <c r="D34" s="287"/>
      <c r="E34" s="291" t="s">
        <v>129</v>
      </c>
      <c r="F34" s="287"/>
      <c r="G34" s="402" t="s">
        <v>1210</v>
      </c>
      <c r="H34" s="402"/>
      <c r="I34" s="402"/>
      <c r="J34" s="402"/>
      <c r="K34" s="285"/>
    </row>
    <row r="35" spans="2:11" ht="30.75" customHeight="1">
      <c r="B35" s="288"/>
      <c r="C35" s="289"/>
      <c r="D35" s="287"/>
      <c r="E35" s="291" t="s">
        <v>1211</v>
      </c>
      <c r="F35" s="287"/>
      <c r="G35" s="402" t="s">
        <v>1212</v>
      </c>
      <c r="H35" s="402"/>
      <c r="I35" s="402"/>
      <c r="J35" s="402"/>
      <c r="K35" s="285"/>
    </row>
    <row r="36" spans="2:11" ht="15" customHeight="1">
      <c r="B36" s="288"/>
      <c r="C36" s="289"/>
      <c r="D36" s="287"/>
      <c r="E36" s="291" t="s">
        <v>52</v>
      </c>
      <c r="F36" s="287"/>
      <c r="G36" s="402" t="s">
        <v>1213</v>
      </c>
      <c r="H36" s="402"/>
      <c r="I36" s="402"/>
      <c r="J36" s="402"/>
      <c r="K36" s="285"/>
    </row>
    <row r="37" spans="2:11" ht="15" customHeight="1">
      <c r="B37" s="288"/>
      <c r="C37" s="289"/>
      <c r="D37" s="287"/>
      <c r="E37" s="291" t="s">
        <v>130</v>
      </c>
      <c r="F37" s="287"/>
      <c r="G37" s="402" t="s">
        <v>1214</v>
      </c>
      <c r="H37" s="402"/>
      <c r="I37" s="402"/>
      <c r="J37" s="402"/>
      <c r="K37" s="285"/>
    </row>
    <row r="38" spans="2:11" ht="15" customHeight="1">
      <c r="B38" s="288"/>
      <c r="C38" s="289"/>
      <c r="D38" s="287"/>
      <c r="E38" s="291" t="s">
        <v>131</v>
      </c>
      <c r="F38" s="287"/>
      <c r="G38" s="402" t="s">
        <v>1215</v>
      </c>
      <c r="H38" s="402"/>
      <c r="I38" s="402"/>
      <c r="J38" s="402"/>
      <c r="K38" s="285"/>
    </row>
    <row r="39" spans="2:11" ht="15" customHeight="1">
      <c r="B39" s="288"/>
      <c r="C39" s="289"/>
      <c r="D39" s="287"/>
      <c r="E39" s="291" t="s">
        <v>132</v>
      </c>
      <c r="F39" s="287"/>
      <c r="G39" s="402" t="s">
        <v>1216</v>
      </c>
      <c r="H39" s="402"/>
      <c r="I39" s="402"/>
      <c r="J39" s="402"/>
      <c r="K39" s="285"/>
    </row>
    <row r="40" spans="2:11" ht="15" customHeight="1">
      <c r="B40" s="288"/>
      <c r="C40" s="289"/>
      <c r="D40" s="287"/>
      <c r="E40" s="291" t="s">
        <v>1217</v>
      </c>
      <c r="F40" s="287"/>
      <c r="G40" s="402" t="s">
        <v>1218</v>
      </c>
      <c r="H40" s="402"/>
      <c r="I40" s="402"/>
      <c r="J40" s="402"/>
      <c r="K40" s="285"/>
    </row>
    <row r="41" spans="2:11" ht="15" customHeight="1">
      <c r="B41" s="288"/>
      <c r="C41" s="289"/>
      <c r="D41" s="287"/>
      <c r="E41" s="291"/>
      <c r="F41" s="287"/>
      <c r="G41" s="402" t="s">
        <v>1219</v>
      </c>
      <c r="H41" s="402"/>
      <c r="I41" s="402"/>
      <c r="J41" s="402"/>
      <c r="K41" s="285"/>
    </row>
    <row r="42" spans="2:11" ht="15" customHeight="1">
      <c r="B42" s="288"/>
      <c r="C42" s="289"/>
      <c r="D42" s="287"/>
      <c r="E42" s="291" t="s">
        <v>1220</v>
      </c>
      <c r="F42" s="287"/>
      <c r="G42" s="402" t="s">
        <v>1221</v>
      </c>
      <c r="H42" s="402"/>
      <c r="I42" s="402"/>
      <c r="J42" s="402"/>
      <c r="K42" s="285"/>
    </row>
    <row r="43" spans="2:11" ht="15" customHeight="1">
      <c r="B43" s="288"/>
      <c r="C43" s="289"/>
      <c r="D43" s="287"/>
      <c r="E43" s="291" t="s">
        <v>134</v>
      </c>
      <c r="F43" s="287"/>
      <c r="G43" s="402" t="s">
        <v>1222</v>
      </c>
      <c r="H43" s="402"/>
      <c r="I43" s="402"/>
      <c r="J43" s="402"/>
      <c r="K43" s="285"/>
    </row>
    <row r="44" spans="2:11" ht="12.75" customHeight="1">
      <c r="B44" s="288"/>
      <c r="C44" s="289"/>
      <c r="D44" s="287"/>
      <c r="E44" s="287"/>
      <c r="F44" s="287"/>
      <c r="G44" s="287"/>
      <c r="H44" s="287"/>
      <c r="I44" s="287"/>
      <c r="J44" s="287"/>
      <c r="K44" s="285"/>
    </row>
    <row r="45" spans="2:11" ht="15" customHeight="1">
      <c r="B45" s="288"/>
      <c r="C45" s="289"/>
      <c r="D45" s="402" t="s">
        <v>1223</v>
      </c>
      <c r="E45" s="402"/>
      <c r="F45" s="402"/>
      <c r="G45" s="402"/>
      <c r="H45" s="402"/>
      <c r="I45" s="402"/>
      <c r="J45" s="402"/>
      <c r="K45" s="285"/>
    </row>
    <row r="46" spans="2:11" ht="15" customHeight="1">
      <c r="B46" s="288"/>
      <c r="C46" s="289"/>
      <c r="D46" s="289"/>
      <c r="E46" s="402" t="s">
        <v>1224</v>
      </c>
      <c r="F46" s="402"/>
      <c r="G46" s="402"/>
      <c r="H46" s="402"/>
      <c r="I46" s="402"/>
      <c r="J46" s="402"/>
      <c r="K46" s="285"/>
    </row>
    <row r="47" spans="2:11" ht="15" customHeight="1">
      <c r="B47" s="288"/>
      <c r="C47" s="289"/>
      <c r="D47" s="289"/>
      <c r="E47" s="402" t="s">
        <v>1225</v>
      </c>
      <c r="F47" s="402"/>
      <c r="G47" s="402"/>
      <c r="H47" s="402"/>
      <c r="I47" s="402"/>
      <c r="J47" s="402"/>
      <c r="K47" s="285"/>
    </row>
    <row r="48" spans="2:11" ht="15" customHeight="1">
      <c r="B48" s="288"/>
      <c r="C48" s="289"/>
      <c r="D48" s="289"/>
      <c r="E48" s="402" t="s">
        <v>1226</v>
      </c>
      <c r="F48" s="402"/>
      <c r="G48" s="402"/>
      <c r="H48" s="402"/>
      <c r="I48" s="402"/>
      <c r="J48" s="402"/>
      <c r="K48" s="285"/>
    </row>
    <row r="49" spans="2:11" ht="15" customHeight="1">
      <c r="B49" s="288"/>
      <c r="C49" s="289"/>
      <c r="D49" s="402" t="s">
        <v>1227</v>
      </c>
      <c r="E49" s="402"/>
      <c r="F49" s="402"/>
      <c r="G49" s="402"/>
      <c r="H49" s="402"/>
      <c r="I49" s="402"/>
      <c r="J49" s="402"/>
      <c r="K49" s="285"/>
    </row>
    <row r="50" spans="2:11" ht="25.5" customHeight="1">
      <c r="B50" s="284"/>
      <c r="C50" s="404" t="s">
        <v>1228</v>
      </c>
      <c r="D50" s="404"/>
      <c r="E50" s="404"/>
      <c r="F50" s="404"/>
      <c r="G50" s="404"/>
      <c r="H50" s="404"/>
      <c r="I50" s="404"/>
      <c r="J50" s="404"/>
      <c r="K50" s="285"/>
    </row>
    <row r="51" spans="2:11" ht="5.25" customHeight="1">
      <c r="B51" s="284"/>
      <c r="C51" s="286"/>
      <c r="D51" s="286"/>
      <c r="E51" s="286"/>
      <c r="F51" s="286"/>
      <c r="G51" s="286"/>
      <c r="H51" s="286"/>
      <c r="I51" s="286"/>
      <c r="J51" s="286"/>
      <c r="K51" s="285"/>
    </row>
    <row r="52" spans="2:11" ht="15" customHeight="1">
      <c r="B52" s="284"/>
      <c r="C52" s="402" t="s">
        <v>1229</v>
      </c>
      <c r="D52" s="402"/>
      <c r="E52" s="402"/>
      <c r="F52" s="402"/>
      <c r="G52" s="402"/>
      <c r="H52" s="402"/>
      <c r="I52" s="402"/>
      <c r="J52" s="402"/>
      <c r="K52" s="285"/>
    </row>
    <row r="53" spans="2:11" ht="15" customHeight="1">
      <c r="B53" s="284"/>
      <c r="C53" s="402" t="s">
        <v>1230</v>
      </c>
      <c r="D53" s="402"/>
      <c r="E53" s="402"/>
      <c r="F53" s="402"/>
      <c r="G53" s="402"/>
      <c r="H53" s="402"/>
      <c r="I53" s="402"/>
      <c r="J53" s="402"/>
      <c r="K53" s="285"/>
    </row>
    <row r="54" spans="2:11" ht="12.75" customHeight="1">
      <c r="B54" s="284"/>
      <c r="C54" s="287"/>
      <c r="D54" s="287"/>
      <c r="E54" s="287"/>
      <c r="F54" s="287"/>
      <c r="G54" s="287"/>
      <c r="H54" s="287"/>
      <c r="I54" s="287"/>
      <c r="J54" s="287"/>
      <c r="K54" s="285"/>
    </row>
    <row r="55" spans="2:11" ht="15" customHeight="1">
      <c r="B55" s="284"/>
      <c r="C55" s="402" t="s">
        <v>1231</v>
      </c>
      <c r="D55" s="402"/>
      <c r="E55" s="402"/>
      <c r="F55" s="402"/>
      <c r="G55" s="402"/>
      <c r="H55" s="402"/>
      <c r="I55" s="402"/>
      <c r="J55" s="402"/>
      <c r="K55" s="285"/>
    </row>
    <row r="56" spans="2:11" ht="15" customHeight="1">
      <c r="B56" s="284"/>
      <c r="C56" s="289"/>
      <c r="D56" s="402" t="s">
        <v>1232</v>
      </c>
      <c r="E56" s="402"/>
      <c r="F56" s="402"/>
      <c r="G56" s="402"/>
      <c r="H56" s="402"/>
      <c r="I56" s="402"/>
      <c r="J56" s="402"/>
      <c r="K56" s="285"/>
    </row>
    <row r="57" spans="2:11" ht="15" customHeight="1">
      <c r="B57" s="284"/>
      <c r="C57" s="289"/>
      <c r="D57" s="402" t="s">
        <v>1233</v>
      </c>
      <c r="E57" s="402"/>
      <c r="F57" s="402"/>
      <c r="G57" s="402"/>
      <c r="H57" s="402"/>
      <c r="I57" s="402"/>
      <c r="J57" s="402"/>
      <c r="K57" s="285"/>
    </row>
    <row r="58" spans="2:11" ht="15" customHeight="1">
      <c r="B58" s="284"/>
      <c r="C58" s="289"/>
      <c r="D58" s="402" t="s">
        <v>1234</v>
      </c>
      <c r="E58" s="402"/>
      <c r="F58" s="402"/>
      <c r="G58" s="402"/>
      <c r="H58" s="402"/>
      <c r="I58" s="402"/>
      <c r="J58" s="402"/>
      <c r="K58" s="285"/>
    </row>
    <row r="59" spans="2:11" ht="15" customHeight="1">
      <c r="B59" s="284"/>
      <c r="C59" s="289"/>
      <c r="D59" s="402" t="s">
        <v>1235</v>
      </c>
      <c r="E59" s="402"/>
      <c r="F59" s="402"/>
      <c r="G59" s="402"/>
      <c r="H59" s="402"/>
      <c r="I59" s="402"/>
      <c r="J59" s="402"/>
      <c r="K59" s="285"/>
    </row>
    <row r="60" spans="2:11" ht="15" customHeight="1">
      <c r="B60" s="284"/>
      <c r="C60" s="289"/>
      <c r="D60" s="406" t="s">
        <v>1236</v>
      </c>
      <c r="E60" s="406"/>
      <c r="F60" s="406"/>
      <c r="G60" s="406"/>
      <c r="H60" s="406"/>
      <c r="I60" s="406"/>
      <c r="J60" s="406"/>
      <c r="K60" s="285"/>
    </row>
    <row r="61" spans="2:11" ht="15" customHeight="1">
      <c r="B61" s="284"/>
      <c r="C61" s="289"/>
      <c r="D61" s="402" t="s">
        <v>1237</v>
      </c>
      <c r="E61" s="402"/>
      <c r="F61" s="402"/>
      <c r="G61" s="402"/>
      <c r="H61" s="402"/>
      <c r="I61" s="402"/>
      <c r="J61" s="402"/>
      <c r="K61" s="285"/>
    </row>
    <row r="62" spans="2:11" ht="12.75" customHeight="1">
      <c r="B62" s="284"/>
      <c r="C62" s="289"/>
      <c r="D62" s="289"/>
      <c r="E62" s="292"/>
      <c r="F62" s="289"/>
      <c r="G62" s="289"/>
      <c r="H62" s="289"/>
      <c r="I62" s="289"/>
      <c r="J62" s="289"/>
      <c r="K62" s="285"/>
    </row>
    <row r="63" spans="2:11" ht="15" customHeight="1">
      <c r="B63" s="284"/>
      <c r="C63" s="289"/>
      <c r="D63" s="402" t="s">
        <v>1238</v>
      </c>
      <c r="E63" s="402"/>
      <c r="F63" s="402"/>
      <c r="G63" s="402"/>
      <c r="H63" s="402"/>
      <c r="I63" s="402"/>
      <c r="J63" s="402"/>
      <c r="K63" s="285"/>
    </row>
    <row r="64" spans="2:11" ht="15" customHeight="1">
      <c r="B64" s="284"/>
      <c r="C64" s="289"/>
      <c r="D64" s="406" t="s">
        <v>1239</v>
      </c>
      <c r="E64" s="406"/>
      <c r="F64" s="406"/>
      <c r="G64" s="406"/>
      <c r="H64" s="406"/>
      <c r="I64" s="406"/>
      <c r="J64" s="406"/>
      <c r="K64" s="285"/>
    </row>
    <row r="65" spans="2:11" ht="15" customHeight="1">
      <c r="B65" s="284"/>
      <c r="C65" s="289"/>
      <c r="D65" s="402" t="s">
        <v>1240</v>
      </c>
      <c r="E65" s="402"/>
      <c r="F65" s="402"/>
      <c r="G65" s="402"/>
      <c r="H65" s="402"/>
      <c r="I65" s="402"/>
      <c r="J65" s="402"/>
      <c r="K65" s="285"/>
    </row>
    <row r="66" spans="2:11" ht="15" customHeight="1">
      <c r="B66" s="284"/>
      <c r="C66" s="289"/>
      <c r="D66" s="402" t="s">
        <v>1241</v>
      </c>
      <c r="E66" s="402"/>
      <c r="F66" s="402"/>
      <c r="G66" s="402"/>
      <c r="H66" s="402"/>
      <c r="I66" s="402"/>
      <c r="J66" s="402"/>
      <c r="K66" s="285"/>
    </row>
    <row r="67" spans="2:11" ht="15" customHeight="1">
      <c r="B67" s="284"/>
      <c r="C67" s="289"/>
      <c r="D67" s="402" t="s">
        <v>1242</v>
      </c>
      <c r="E67" s="402"/>
      <c r="F67" s="402"/>
      <c r="G67" s="402"/>
      <c r="H67" s="402"/>
      <c r="I67" s="402"/>
      <c r="J67" s="402"/>
      <c r="K67" s="285"/>
    </row>
    <row r="68" spans="2:11" ht="15" customHeight="1">
      <c r="B68" s="284"/>
      <c r="C68" s="289"/>
      <c r="D68" s="402" t="s">
        <v>1243</v>
      </c>
      <c r="E68" s="402"/>
      <c r="F68" s="402"/>
      <c r="G68" s="402"/>
      <c r="H68" s="402"/>
      <c r="I68" s="402"/>
      <c r="J68" s="402"/>
      <c r="K68" s="285"/>
    </row>
    <row r="69" spans="2:11" ht="12.75" customHeight="1">
      <c r="B69" s="293"/>
      <c r="C69" s="294"/>
      <c r="D69" s="294"/>
      <c r="E69" s="294"/>
      <c r="F69" s="294"/>
      <c r="G69" s="294"/>
      <c r="H69" s="294"/>
      <c r="I69" s="294"/>
      <c r="J69" s="294"/>
      <c r="K69" s="295"/>
    </row>
    <row r="70" spans="2:11" ht="18.75" customHeight="1">
      <c r="B70" s="296"/>
      <c r="C70" s="296"/>
      <c r="D70" s="296"/>
      <c r="E70" s="296"/>
      <c r="F70" s="296"/>
      <c r="G70" s="296"/>
      <c r="H70" s="296"/>
      <c r="I70" s="296"/>
      <c r="J70" s="296"/>
      <c r="K70" s="297"/>
    </row>
    <row r="71" spans="2:11" ht="18.75" customHeight="1">
      <c r="B71" s="297"/>
      <c r="C71" s="297"/>
      <c r="D71" s="297"/>
      <c r="E71" s="297"/>
      <c r="F71" s="297"/>
      <c r="G71" s="297"/>
      <c r="H71" s="297"/>
      <c r="I71" s="297"/>
      <c r="J71" s="297"/>
      <c r="K71" s="297"/>
    </row>
    <row r="72" spans="2:11" ht="7.5" customHeight="1">
      <c r="B72" s="298"/>
      <c r="C72" s="299"/>
      <c r="D72" s="299"/>
      <c r="E72" s="299"/>
      <c r="F72" s="299"/>
      <c r="G72" s="299"/>
      <c r="H72" s="299"/>
      <c r="I72" s="299"/>
      <c r="J72" s="299"/>
      <c r="K72" s="300"/>
    </row>
    <row r="73" spans="2:11" ht="45" customHeight="1">
      <c r="B73" s="301"/>
      <c r="C73" s="407" t="s">
        <v>96</v>
      </c>
      <c r="D73" s="407"/>
      <c r="E73" s="407"/>
      <c r="F73" s="407"/>
      <c r="G73" s="407"/>
      <c r="H73" s="407"/>
      <c r="I73" s="407"/>
      <c r="J73" s="407"/>
      <c r="K73" s="302"/>
    </row>
    <row r="74" spans="2:11" ht="17.25" customHeight="1">
      <c r="B74" s="301"/>
      <c r="C74" s="303" t="s">
        <v>1244</v>
      </c>
      <c r="D74" s="303"/>
      <c r="E74" s="303"/>
      <c r="F74" s="303" t="s">
        <v>1245</v>
      </c>
      <c r="G74" s="304"/>
      <c r="H74" s="303" t="s">
        <v>130</v>
      </c>
      <c r="I74" s="303" t="s">
        <v>56</v>
      </c>
      <c r="J74" s="303" t="s">
        <v>1246</v>
      </c>
      <c r="K74" s="302"/>
    </row>
    <row r="75" spans="2:11" ht="17.25" customHeight="1">
      <c r="B75" s="301"/>
      <c r="C75" s="305" t="s">
        <v>1247</v>
      </c>
      <c r="D75" s="305"/>
      <c r="E75" s="305"/>
      <c r="F75" s="306" t="s">
        <v>1248</v>
      </c>
      <c r="G75" s="307"/>
      <c r="H75" s="305"/>
      <c r="I75" s="305"/>
      <c r="J75" s="305" t="s">
        <v>1249</v>
      </c>
      <c r="K75" s="302"/>
    </row>
    <row r="76" spans="2:11" ht="5.25" customHeight="1">
      <c r="B76" s="301"/>
      <c r="C76" s="308"/>
      <c r="D76" s="308"/>
      <c r="E76" s="308"/>
      <c r="F76" s="308"/>
      <c r="G76" s="309"/>
      <c r="H76" s="308"/>
      <c r="I76" s="308"/>
      <c r="J76" s="308"/>
      <c r="K76" s="302"/>
    </row>
    <row r="77" spans="2:11" ht="15" customHeight="1">
      <c r="B77" s="301"/>
      <c r="C77" s="291" t="s">
        <v>52</v>
      </c>
      <c r="D77" s="308"/>
      <c r="E77" s="308"/>
      <c r="F77" s="310" t="s">
        <v>1250</v>
      </c>
      <c r="G77" s="309"/>
      <c r="H77" s="291" t="s">
        <v>1251</v>
      </c>
      <c r="I77" s="291" t="s">
        <v>1252</v>
      </c>
      <c r="J77" s="291">
        <v>20</v>
      </c>
      <c r="K77" s="302"/>
    </row>
    <row r="78" spans="2:11" ht="15" customHeight="1">
      <c r="B78" s="301"/>
      <c r="C78" s="291" t="s">
        <v>1253</v>
      </c>
      <c r="D78" s="291"/>
      <c r="E78" s="291"/>
      <c r="F78" s="310" t="s">
        <v>1250</v>
      </c>
      <c r="G78" s="309"/>
      <c r="H78" s="291" t="s">
        <v>1254</v>
      </c>
      <c r="I78" s="291" t="s">
        <v>1252</v>
      </c>
      <c r="J78" s="291">
        <v>120</v>
      </c>
      <c r="K78" s="302"/>
    </row>
    <row r="79" spans="2:11" ht="15" customHeight="1">
      <c r="B79" s="311"/>
      <c r="C79" s="291" t="s">
        <v>1255</v>
      </c>
      <c r="D79" s="291"/>
      <c r="E79" s="291"/>
      <c r="F79" s="310" t="s">
        <v>1256</v>
      </c>
      <c r="G79" s="309"/>
      <c r="H79" s="291" t="s">
        <v>1257</v>
      </c>
      <c r="I79" s="291" t="s">
        <v>1252</v>
      </c>
      <c r="J79" s="291">
        <v>50</v>
      </c>
      <c r="K79" s="302"/>
    </row>
    <row r="80" spans="2:11" ht="15" customHeight="1">
      <c r="B80" s="311"/>
      <c r="C80" s="291" t="s">
        <v>1258</v>
      </c>
      <c r="D80" s="291"/>
      <c r="E80" s="291"/>
      <c r="F80" s="310" t="s">
        <v>1250</v>
      </c>
      <c r="G80" s="309"/>
      <c r="H80" s="291" t="s">
        <v>1259</v>
      </c>
      <c r="I80" s="291" t="s">
        <v>1260</v>
      </c>
      <c r="J80" s="291"/>
      <c r="K80" s="302"/>
    </row>
    <row r="81" spans="2:11" ht="15" customHeight="1">
      <c r="B81" s="311"/>
      <c r="C81" s="312" t="s">
        <v>1261</v>
      </c>
      <c r="D81" s="312"/>
      <c r="E81" s="312"/>
      <c r="F81" s="313" t="s">
        <v>1256</v>
      </c>
      <c r="G81" s="312"/>
      <c r="H81" s="312" t="s">
        <v>1262</v>
      </c>
      <c r="I81" s="312" t="s">
        <v>1252</v>
      </c>
      <c r="J81" s="312">
        <v>15</v>
      </c>
      <c r="K81" s="302"/>
    </row>
    <row r="82" spans="2:11" ht="15" customHeight="1">
      <c r="B82" s="311"/>
      <c r="C82" s="312" t="s">
        <v>1263</v>
      </c>
      <c r="D82" s="312"/>
      <c r="E82" s="312"/>
      <c r="F82" s="313" t="s">
        <v>1256</v>
      </c>
      <c r="G82" s="312"/>
      <c r="H82" s="312" t="s">
        <v>1264</v>
      </c>
      <c r="I82" s="312" t="s">
        <v>1252</v>
      </c>
      <c r="J82" s="312">
        <v>15</v>
      </c>
      <c r="K82" s="302"/>
    </row>
    <row r="83" spans="2:11" ht="15" customHeight="1">
      <c r="B83" s="311"/>
      <c r="C83" s="312" t="s">
        <v>1265</v>
      </c>
      <c r="D83" s="312"/>
      <c r="E83" s="312"/>
      <c r="F83" s="313" t="s">
        <v>1256</v>
      </c>
      <c r="G83" s="312"/>
      <c r="H83" s="312" t="s">
        <v>1266</v>
      </c>
      <c r="I83" s="312" t="s">
        <v>1252</v>
      </c>
      <c r="J83" s="312">
        <v>20</v>
      </c>
      <c r="K83" s="302"/>
    </row>
    <row r="84" spans="2:11" ht="15" customHeight="1">
      <c r="B84" s="311"/>
      <c r="C84" s="312" t="s">
        <v>1267</v>
      </c>
      <c r="D84" s="312"/>
      <c r="E84" s="312"/>
      <c r="F84" s="313" t="s">
        <v>1256</v>
      </c>
      <c r="G84" s="312"/>
      <c r="H84" s="312" t="s">
        <v>1268</v>
      </c>
      <c r="I84" s="312" t="s">
        <v>1252</v>
      </c>
      <c r="J84" s="312">
        <v>20</v>
      </c>
      <c r="K84" s="302"/>
    </row>
    <row r="85" spans="2:11" ht="15" customHeight="1">
      <c r="B85" s="311"/>
      <c r="C85" s="291" t="s">
        <v>1269</v>
      </c>
      <c r="D85" s="291"/>
      <c r="E85" s="291"/>
      <c r="F85" s="310" t="s">
        <v>1256</v>
      </c>
      <c r="G85" s="309"/>
      <c r="H85" s="291" t="s">
        <v>1270</v>
      </c>
      <c r="I85" s="291" t="s">
        <v>1252</v>
      </c>
      <c r="J85" s="291">
        <v>50</v>
      </c>
      <c r="K85" s="302"/>
    </row>
    <row r="86" spans="2:11" ht="15" customHeight="1">
      <c r="B86" s="311"/>
      <c r="C86" s="291" t="s">
        <v>1271</v>
      </c>
      <c r="D86" s="291"/>
      <c r="E86" s="291"/>
      <c r="F86" s="310" t="s">
        <v>1256</v>
      </c>
      <c r="G86" s="309"/>
      <c r="H86" s="291" t="s">
        <v>1272</v>
      </c>
      <c r="I86" s="291" t="s">
        <v>1252</v>
      </c>
      <c r="J86" s="291">
        <v>20</v>
      </c>
      <c r="K86" s="302"/>
    </row>
    <row r="87" spans="2:11" ht="15" customHeight="1">
      <c r="B87" s="311"/>
      <c r="C87" s="291" t="s">
        <v>1273</v>
      </c>
      <c r="D87" s="291"/>
      <c r="E87" s="291"/>
      <c r="F87" s="310" t="s">
        <v>1256</v>
      </c>
      <c r="G87" s="309"/>
      <c r="H87" s="291" t="s">
        <v>1274</v>
      </c>
      <c r="I87" s="291" t="s">
        <v>1252</v>
      </c>
      <c r="J87" s="291">
        <v>20</v>
      </c>
      <c r="K87" s="302"/>
    </row>
    <row r="88" spans="2:11" ht="15" customHeight="1">
      <c r="B88" s="311"/>
      <c r="C88" s="291" t="s">
        <v>1275</v>
      </c>
      <c r="D88" s="291"/>
      <c r="E88" s="291"/>
      <c r="F88" s="310" t="s">
        <v>1256</v>
      </c>
      <c r="G88" s="309"/>
      <c r="H88" s="291" t="s">
        <v>1276</v>
      </c>
      <c r="I88" s="291" t="s">
        <v>1252</v>
      </c>
      <c r="J88" s="291">
        <v>50</v>
      </c>
      <c r="K88" s="302"/>
    </row>
    <row r="89" spans="2:11" ht="15" customHeight="1">
      <c r="B89" s="311"/>
      <c r="C89" s="291" t="s">
        <v>1277</v>
      </c>
      <c r="D89" s="291"/>
      <c r="E89" s="291"/>
      <c r="F89" s="310" t="s">
        <v>1256</v>
      </c>
      <c r="G89" s="309"/>
      <c r="H89" s="291" t="s">
        <v>1277</v>
      </c>
      <c r="I89" s="291" t="s">
        <v>1252</v>
      </c>
      <c r="J89" s="291">
        <v>50</v>
      </c>
      <c r="K89" s="302"/>
    </row>
    <row r="90" spans="2:11" ht="15" customHeight="1">
      <c r="B90" s="311"/>
      <c r="C90" s="291" t="s">
        <v>135</v>
      </c>
      <c r="D90" s="291"/>
      <c r="E90" s="291"/>
      <c r="F90" s="310" t="s">
        <v>1256</v>
      </c>
      <c r="G90" s="309"/>
      <c r="H90" s="291" t="s">
        <v>1278</v>
      </c>
      <c r="I90" s="291" t="s">
        <v>1252</v>
      </c>
      <c r="J90" s="291">
        <v>255</v>
      </c>
      <c r="K90" s="302"/>
    </row>
    <row r="91" spans="2:11" ht="15" customHeight="1">
      <c r="B91" s="311"/>
      <c r="C91" s="291" t="s">
        <v>1279</v>
      </c>
      <c r="D91" s="291"/>
      <c r="E91" s="291"/>
      <c r="F91" s="310" t="s">
        <v>1250</v>
      </c>
      <c r="G91" s="309"/>
      <c r="H91" s="291" t="s">
        <v>1280</v>
      </c>
      <c r="I91" s="291" t="s">
        <v>1281</v>
      </c>
      <c r="J91" s="291"/>
      <c r="K91" s="302"/>
    </row>
    <row r="92" spans="2:11" ht="15" customHeight="1">
      <c r="B92" s="311"/>
      <c r="C92" s="291" t="s">
        <v>1282</v>
      </c>
      <c r="D92" s="291"/>
      <c r="E92" s="291"/>
      <c r="F92" s="310" t="s">
        <v>1250</v>
      </c>
      <c r="G92" s="309"/>
      <c r="H92" s="291" t="s">
        <v>1283</v>
      </c>
      <c r="I92" s="291" t="s">
        <v>1284</v>
      </c>
      <c r="J92" s="291"/>
      <c r="K92" s="302"/>
    </row>
    <row r="93" spans="2:11" ht="15" customHeight="1">
      <c r="B93" s="311"/>
      <c r="C93" s="291" t="s">
        <v>1285</v>
      </c>
      <c r="D93" s="291"/>
      <c r="E93" s="291"/>
      <c r="F93" s="310" t="s">
        <v>1250</v>
      </c>
      <c r="G93" s="309"/>
      <c r="H93" s="291" t="s">
        <v>1285</v>
      </c>
      <c r="I93" s="291" t="s">
        <v>1284</v>
      </c>
      <c r="J93" s="291"/>
      <c r="K93" s="302"/>
    </row>
    <row r="94" spans="2:11" ht="15" customHeight="1">
      <c r="B94" s="311"/>
      <c r="C94" s="291" t="s">
        <v>37</v>
      </c>
      <c r="D94" s="291"/>
      <c r="E94" s="291"/>
      <c r="F94" s="310" t="s">
        <v>1250</v>
      </c>
      <c r="G94" s="309"/>
      <c r="H94" s="291" t="s">
        <v>1286</v>
      </c>
      <c r="I94" s="291" t="s">
        <v>1284</v>
      </c>
      <c r="J94" s="291"/>
      <c r="K94" s="302"/>
    </row>
    <row r="95" spans="2:11" ht="15" customHeight="1">
      <c r="B95" s="311"/>
      <c r="C95" s="291" t="s">
        <v>47</v>
      </c>
      <c r="D95" s="291"/>
      <c r="E95" s="291"/>
      <c r="F95" s="310" t="s">
        <v>1250</v>
      </c>
      <c r="G95" s="309"/>
      <c r="H95" s="291" t="s">
        <v>1287</v>
      </c>
      <c r="I95" s="291" t="s">
        <v>1284</v>
      </c>
      <c r="J95" s="291"/>
      <c r="K95" s="302"/>
    </row>
    <row r="96" spans="2:11" ht="15" customHeight="1">
      <c r="B96" s="314"/>
      <c r="C96" s="315"/>
      <c r="D96" s="315"/>
      <c r="E96" s="315"/>
      <c r="F96" s="315"/>
      <c r="G96" s="315"/>
      <c r="H96" s="315"/>
      <c r="I96" s="315"/>
      <c r="J96" s="315"/>
      <c r="K96" s="316"/>
    </row>
    <row r="97" spans="2:11" ht="18.75" customHeight="1">
      <c r="B97" s="317"/>
      <c r="C97" s="318"/>
      <c r="D97" s="318"/>
      <c r="E97" s="318"/>
      <c r="F97" s="318"/>
      <c r="G97" s="318"/>
      <c r="H97" s="318"/>
      <c r="I97" s="318"/>
      <c r="J97" s="318"/>
      <c r="K97" s="317"/>
    </row>
    <row r="98" spans="2:11" ht="18.75" customHeight="1">
      <c r="B98" s="297"/>
      <c r="C98" s="297"/>
      <c r="D98" s="297"/>
      <c r="E98" s="297"/>
      <c r="F98" s="297"/>
      <c r="G98" s="297"/>
      <c r="H98" s="297"/>
      <c r="I98" s="297"/>
      <c r="J98" s="297"/>
      <c r="K98" s="297"/>
    </row>
    <row r="99" spans="2:11" ht="7.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300"/>
    </row>
    <row r="100" spans="2:11" ht="45" customHeight="1">
      <c r="B100" s="301"/>
      <c r="C100" s="407" t="s">
        <v>1288</v>
      </c>
      <c r="D100" s="407"/>
      <c r="E100" s="407"/>
      <c r="F100" s="407"/>
      <c r="G100" s="407"/>
      <c r="H100" s="407"/>
      <c r="I100" s="407"/>
      <c r="J100" s="407"/>
      <c r="K100" s="302"/>
    </row>
    <row r="101" spans="2:11" ht="17.25" customHeight="1">
      <c r="B101" s="301"/>
      <c r="C101" s="303" t="s">
        <v>1244</v>
      </c>
      <c r="D101" s="303"/>
      <c r="E101" s="303"/>
      <c r="F101" s="303" t="s">
        <v>1245</v>
      </c>
      <c r="G101" s="304"/>
      <c r="H101" s="303" t="s">
        <v>130</v>
      </c>
      <c r="I101" s="303" t="s">
        <v>56</v>
      </c>
      <c r="J101" s="303" t="s">
        <v>1246</v>
      </c>
      <c r="K101" s="302"/>
    </row>
    <row r="102" spans="2:11" ht="17.25" customHeight="1">
      <c r="B102" s="301"/>
      <c r="C102" s="305" t="s">
        <v>1247</v>
      </c>
      <c r="D102" s="305"/>
      <c r="E102" s="305"/>
      <c r="F102" s="306" t="s">
        <v>1248</v>
      </c>
      <c r="G102" s="307"/>
      <c r="H102" s="305"/>
      <c r="I102" s="305"/>
      <c r="J102" s="305" t="s">
        <v>1249</v>
      </c>
      <c r="K102" s="302"/>
    </row>
    <row r="103" spans="2:11" ht="5.25" customHeight="1">
      <c r="B103" s="301"/>
      <c r="C103" s="303"/>
      <c r="D103" s="303"/>
      <c r="E103" s="303"/>
      <c r="F103" s="303"/>
      <c r="G103" s="319"/>
      <c r="H103" s="303"/>
      <c r="I103" s="303"/>
      <c r="J103" s="303"/>
      <c r="K103" s="302"/>
    </row>
    <row r="104" spans="2:11" ht="15" customHeight="1">
      <c r="B104" s="301"/>
      <c r="C104" s="291" t="s">
        <v>52</v>
      </c>
      <c r="D104" s="308"/>
      <c r="E104" s="308"/>
      <c r="F104" s="310" t="s">
        <v>1250</v>
      </c>
      <c r="G104" s="319"/>
      <c r="H104" s="291" t="s">
        <v>1289</v>
      </c>
      <c r="I104" s="291" t="s">
        <v>1252</v>
      </c>
      <c r="J104" s="291">
        <v>20</v>
      </c>
      <c r="K104" s="302"/>
    </row>
    <row r="105" spans="2:11" ht="15" customHeight="1">
      <c r="B105" s="301"/>
      <c r="C105" s="291" t="s">
        <v>1253</v>
      </c>
      <c r="D105" s="291"/>
      <c r="E105" s="291"/>
      <c r="F105" s="310" t="s">
        <v>1250</v>
      </c>
      <c r="G105" s="291"/>
      <c r="H105" s="291" t="s">
        <v>1289</v>
      </c>
      <c r="I105" s="291" t="s">
        <v>1252</v>
      </c>
      <c r="J105" s="291">
        <v>120</v>
      </c>
      <c r="K105" s="302"/>
    </row>
    <row r="106" spans="2:11" ht="15" customHeight="1">
      <c r="B106" s="311"/>
      <c r="C106" s="291" t="s">
        <v>1255</v>
      </c>
      <c r="D106" s="291"/>
      <c r="E106" s="291"/>
      <c r="F106" s="310" t="s">
        <v>1256</v>
      </c>
      <c r="G106" s="291"/>
      <c r="H106" s="291" t="s">
        <v>1289</v>
      </c>
      <c r="I106" s="291" t="s">
        <v>1252</v>
      </c>
      <c r="J106" s="291">
        <v>50</v>
      </c>
      <c r="K106" s="302"/>
    </row>
    <row r="107" spans="2:11" ht="15" customHeight="1">
      <c r="B107" s="311"/>
      <c r="C107" s="291" t="s">
        <v>1258</v>
      </c>
      <c r="D107" s="291"/>
      <c r="E107" s="291"/>
      <c r="F107" s="310" t="s">
        <v>1250</v>
      </c>
      <c r="G107" s="291"/>
      <c r="H107" s="291" t="s">
        <v>1289</v>
      </c>
      <c r="I107" s="291" t="s">
        <v>1260</v>
      </c>
      <c r="J107" s="291"/>
      <c r="K107" s="302"/>
    </row>
    <row r="108" spans="2:11" ht="15" customHeight="1">
      <c r="B108" s="311"/>
      <c r="C108" s="291" t="s">
        <v>1269</v>
      </c>
      <c r="D108" s="291"/>
      <c r="E108" s="291"/>
      <c r="F108" s="310" t="s">
        <v>1256</v>
      </c>
      <c r="G108" s="291"/>
      <c r="H108" s="291" t="s">
        <v>1289</v>
      </c>
      <c r="I108" s="291" t="s">
        <v>1252</v>
      </c>
      <c r="J108" s="291">
        <v>50</v>
      </c>
      <c r="K108" s="302"/>
    </row>
    <row r="109" spans="2:11" ht="15" customHeight="1">
      <c r="B109" s="311"/>
      <c r="C109" s="291" t="s">
        <v>1277</v>
      </c>
      <c r="D109" s="291"/>
      <c r="E109" s="291"/>
      <c r="F109" s="310" t="s">
        <v>1256</v>
      </c>
      <c r="G109" s="291"/>
      <c r="H109" s="291" t="s">
        <v>1289</v>
      </c>
      <c r="I109" s="291" t="s">
        <v>1252</v>
      </c>
      <c r="J109" s="291">
        <v>50</v>
      </c>
      <c r="K109" s="302"/>
    </row>
    <row r="110" spans="2:11" ht="15" customHeight="1">
      <c r="B110" s="311"/>
      <c r="C110" s="291" t="s">
        <v>1275</v>
      </c>
      <c r="D110" s="291"/>
      <c r="E110" s="291"/>
      <c r="F110" s="310" t="s">
        <v>1256</v>
      </c>
      <c r="G110" s="291"/>
      <c r="H110" s="291" t="s">
        <v>1289</v>
      </c>
      <c r="I110" s="291" t="s">
        <v>1252</v>
      </c>
      <c r="J110" s="291">
        <v>50</v>
      </c>
      <c r="K110" s="302"/>
    </row>
    <row r="111" spans="2:11" ht="15" customHeight="1">
      <c r="B111" s="311"/>
      <c r="C111" s="291" t="s">
        <v>52</v>
      </c>
      <c r="D111" s="291"/>
      <c r="E111" s="291"/>
      <c r="F111" s="310" t="s">
        <v>1250</v>
      </c>
      <c r="G111" s="291"/>
      <c r="H111" s="291" t="s">
        <v>1290</v>
      </c>
      <c r="I111" s="291" t="s">
        <v>1252</v>
      </c>
      <c r="J111" s="291">
        <v>20</v>
      </c>
      <c r="K111" s="302"/>
    </row>
    <row r="112" spans="2:11" ht="15" customHeight="1">
      <c r="B112" s="311"/>
      <c r="C112" s="291" t="s">
        <v>1291</v>
      </c>
      <c r="D112" s="291"/>
      <c r="E112" s="291"/>
      <c r="F112" s="310" t="s">
        <v>1250</v>
      </c>
      <c r="G112" s="291"/>
      <c r="H112" s="291" t="s">
        <v>1292</v>
      </c>
      <c r="I112" s="291" t="s">
        <v>1252</v>
      </c>
      <c r="J112" s="291">
        <v>120</v>
      </c>
      <c r="K112" s="302"/>
    </row>
    <row r="113" spans="2:11" ht="15" customHeight="1">
      <c r="B113" s="311"/>
      <c r="C113" s="291" t="s">
        <v>37</v>
      </c>
      <c r="D113" s="291"/>
      <c r="E113" s="291"/>
      <c r="F113" s="310" t="s">
        <v>1250</v>
      </c>
      <c r="G113" s="291"/>
      <c r="H113" s="291" t="s">
        <v>1293</v>
      </c>
      <c r="I113" s="291" t="s">
        <v>1284</v>
      </c>
      <c r="J113" s="291"/>
      <c r="K113" s="302"/>
    </row>
    <row r="114" spans="2:11" ht="15" customHeight="1">
      <c r="B114" s="311"/>
      <c r="C114" s="291" t="s">
        <v>47</v>
      </c>
      <c r="D114" s="291"/>
      <c r="E114" s="291"/>
      <c r="F114" s="310" t="s">
        <v>1250</v>
      </c>
      <c r="G114" s="291"/>
      <c r="H114" s="291" t="s">
        <v>1294</v>
      </c>
      <c r="I114" s="291" t="s">
        <v>1284</v>
      </c>
      <c r="J114" s="291"/>
      <c r="K114" s="302"/>
    </row>
    <row r="115" spans="2:11" ht="15" customHeight="1">
      <c r="B115" s="311"/>
      <c r="C115" s="291" t="s">
        <v>56</v>
      </c>
      <c r="D115" s="291"/>
      <c r="E115" s="291"/>
      <c r="F115" s="310" t="s">
        <v>1250</v>
      </c>
      <c r="G115" s="291"/>
      <c r="H115" s="291" t="s">
        <v>1295</v>
      </c>
      <c r="I115" s="291" t="s">
        <v>1296</v>
      </c>
      <c r="J115" s="291"/>
      <c r="K115" s="302"/>
    </row>
    <row r="116" spans="2:11" ht="15" customHeight="1">
      <c r="B116" s="314"/>
      <c r="C116" s="320"/>
      <c r="D116" s="320"/>
      <c r="E116" s="320"/>
      <c r="F116" s="320"/>
      <c r="G116" s="320"/>
      <c r="H116" s="320"/>
      <c r="I116" s="320"/>
      <c r="J116" s="320"/>
      <c r="K116" s="316"/>
    </row>
    <row r="117" spans="2:11" ht="18.75" customHeight="1">
      <c r="B117" s="321"/>
      <c r="C117" s="287"/>
      <c r="D117" s="287"/>
      <c r="E117" s="287"/>
      <c r="F117" s="322"/>
      <c r="G117" s="287"/>
      <c r="H117" s="287"/>
      <c r="I117" s="287"/>
      <c r="J117" s="287"/>
      <c r="K117" s="321"/>
    </row>
    <row r="118" spans="2:11" ht="18.75" customHeight="1">
      <c r="B118" s="297"/>
      <c r="C118" s="297"/>
      <c r="D118" s="297"/>
      <c r="E118" s="297"/>
      <c r="F118" s="297"/>
      <c r="G118" s="297"/>
      <c r="H118" s="297"/>
      <c r="I118" s="297"/>
      <c r="J118" s="297"/>
      <c r="K118" s="297"/>
    </row>
    <row r="119" spans="2:11" ht="7.5" customHeight="1">
      <c r="B119" s="323"/>
      <c r="C119" s="324"/>
      <c r="D119" s="324"/>
      <c r="E119" s="324"/>
      <c r="F119" s="324"/>
      <c r="G119" s="324"/>
      <c r="H119" s="324"/>
      <c r="I119" s="324"/>
      <c r="J119" s="324"/>
      <c r="K119" s="325"/>
    </row>
    <row r="120" spans="2:11" ht="45" customHeight="1">
      <c r="B120" s="326"/>
      <c r="C120" s="403" t="s">
        <v>1297</v>
      </c>
      <c r="D120" s="403"/>
      <c r="E120" s="403"/>
      <c r="F120" s="403"/>
      <c r="G120" s="403"/>
      <c r="H120" s="403"/>
      <c r="I120" s="403"/>
      <c r="J120" s="403"/>
      <c r="K120" s="327"/>
    </row>
    <row r="121" spans="2:11" ht="17.25" customHeight="1">
      <c r="B121" s="328"/>
      <c r="C121" s="303" t="s">
        <v>1244</v>
      </c>
      <c r="D121" s="303"/>
      <c r="E121" s="303"/>
      <c r="F121" s="303" t="s">
        <v>1245</v>
      </c>
      <c r="G121" s="304"/>
      <c r="H121" s="303" t="s">
        <v>130</v>
      </c>
      <c r="I121" s="303" t="s">
        <v>56</v>
      </c>
      <c r="J121" s="303" t="s">
        <v>1246</v>
      </c>
      <c r="K121" s="329"/>
    </row>
    <row r="122" spans="2:11" ht="17.25" customHeight="1">
      <c r="B122" s="328"/>
      <c r="C122" s="305" t="s">
        <v>1247</v>
      </c>
      <c r="D122" s="305"/>
      <c r="E122" s="305"/>
      <c r="F122" s="306" t="s">
        <v>1248</v>
      </c>
      <c r="G122" s="307"/>
      <c r="H122" s="305"/>
      <c r="I122" s="305"/>
      <c r="J122" s="305" t="s">
        <v>1249</v>
      </c>
      <c r="K122" s="329"/>
    </row>
    <row r="123" spans="2:11" ht="5.25" customHeight="1">
      <c r="B123" s="330"/>
      <c r="C123" s="308"/>
      <c r="D123" s="308"/>
      <c r="E123" s="308"/>
      <c r="F123" s="308"/>
      <c r="G123" s="291"/>
      <c r="H123" s="308"/>
      <c r="I123" s="308"/>
      <c r="J123" s="308"/>
      <c r="K123" s="331"/>
    </row>
    <row r="124" spans="2:11" ht="15" customHeight="1">
      <c r="B124" s="330"/>
      <c r="C124" s="291" t="s">
        <v>1253</v>
      </c>
      <c r="D124" s="308"/>
      <c r="E124" s="308"/>
      <c r="F124" s="310" t="s">
        <v>1250</v>
      </c>
      <c r="G124" s="291"/>
      <c r="H124" s="291" t="s">
        <v>1289</v>
      </c>
      <c r="I124" s="291" t="s">
        <v>1252</v>
      </c>
      <c r="J124" s="291">
        <v>120</v>
      </c>
      <c r="K124" s="332"/>
    </row>
    <row r="125" spans="2:11" ht="15" customHeight="1">
      <c r="B125" s="330"/>
      <c r="C125" s="291" t="s">
        <v>1298</v>
      </c>
      <c r="D125" s="291"/>
      <c r="E125" s="291"/>
      <c r="F125" s="310" t="s">
        <v>1250</v>
      </c>
      <c r="G125" s="291"/>
      <c r="H125" s="291" t="s">
        <v>1299</v>
      </c>
      <c r="I125" s="291" t="s">
        <v>1252</v>
      </c>
      <c r="J125" s="291" t="s">
        <v>1300</v>
      </c>
      <c r="K125" s="332"/>
    </row>
    <row r="126" spans="2:11" ht="15" customHeight="1">
      <c r="B126" s="330"/>
      <c r="C126" s="291" t="s">
        <v>1199</v>
      </c>
      <c r="D126" s="291"/>
      <c r="E126" s="291"/>
      <c r="F126" s="310" t="s">
        <v>1250</v>
      </c>
      <c r="G126" s="291"/>
      <c r="H126" s="291" t="s">
        <v>1301</v>
      </c>
      <c r="I126" s="291" t="s">
        <v>1252</v>
      </c>
      <c r="J126" s="291" t="s">
        <v>1300</v>
      </c>
      <c r="K126" s="332"/>
    </row>
    <row r="127" spans="2:11" ht="15" customHeight="1">
      <c r="B127" s="330"/>
      <c r="C127" s="291" t="s">
        <v>1261</v>
      </c>
      <c r="D127" s="291"/>
      <c r="E127" s="291"/>
      <c r="F127" s="310" t="s">
        <v>1256</v>
      </c>
      <c r="G127" s="291"/>
      <c r="H127" s="291" t="s">
        <v>1262</v>
      </c>
      <c r="I127" s="291" t="s">
        <v>1252</v>
      </c>
      <c r="J127" s="291">
        <v>15</v>
      </c>
      <c r="K127" s="332"/>
    </row>
    <row r="128" spans="2:11" ht="15" customHeight="1">
      <c r="B128" s="330"/>
      <c r="C128" s="312" t="s">
        <v>1263</v>
      </c>
      <c r="D128" s="312"/>
      <c r="E128" s="312"/>
      <c r="F128" s="313" t="s">
        <v>1256</v>
      </c>
      <c r="G128" s="312"/>
      <c r="H128" s="312" t="s">
        <v>1264</v>
      </c>
      <c r="I128" s="312" t="s">
        <v>1252</v>
      </c>
      <c r="J128" s="312">
        <v>15</v>
      </c>
      <c r="K128" s="332"/>
    </row>
    <row r="129" spans="2:11" ht="15" customHeight="1">
      <c r="B129" s="330"/>
      <c r="C129" s="312" t="s">
        <v>1265</v>
      </c>
      <c r="D129" s="312"/>
      <c r="E129" s="312"/>
      <c r="F129" s="313" t="s">
        <v>1256</v>
      </c>
      <c r="G129" s="312"/>
      <c r="H129" s="312" t="s">
        <v>1266</v>
      </c>
      <c r="I129" s="312" t="s">
        <v>1252</v>
      </c>
      <c r="J129" s="312">
        <v>20</v>
      </c>
      <c r="K129" s="332"/>
    </row>
    <row r="130" spans="2:11" ht="15" customHeight="1">
      <c r="B130" s="330"/>
      <c r="C130" s="312" t="s">
        <v>1267</v>
      </c>
      <c r="D130" s="312"/>
      <c r="E130" s="312"/>
      <c r="F130" s="313" t="s">
        <v>1256</v>
      </c>
      <c r="G130" s="312"/>
      <c r="H130" s="312" t="s">
        <v>1268</v>
      </c>
      <c r="I130" s="312" t="s">
        <v>1252</v>
      </c>
      <c r="J130" s="312">
        <v>20</v>
      </c>
      <c r="K130" s="332"/>
    </row>
    <row r="131" spans="2:11" ht="15" customHeight="1">
      <c r="B131" s="330"/>
      <c r="C131" s="291" t="s">
        <v>1255</v>
      </c>
      <c r="D131" s="291"/>
      <c r="E131" s="291"/>
      <c r="F131" s="310" t="s">
        <v>1256</v>
      </c>
      <c r="G131" s="291"/>
      <c r="H131" s="291" t="s">
        <v>1289</v>
      </c>
      <c r="I131" s="291" t="s">
        <v>1252</v>
      </c>
      <c r="J131" s="291">
        <v>50</v>
      </c>
      <c r="K131" s="332"/>
    </row>
    <row r="132" spans="2:11" ht="15" customHeight="1">
      <c r="B132" s="330"/>
      <c r="C132" s="291" t="s">
        <v>1269</v>
      </c>
      <c r="D132" s="291"/>
      <c r="E132" s="291"/>
      <c r="F132" s="310" t="s">
        <v>1256</v>
      </c>
      <c r="G132" s="291"/>
      <c r="H132" s="291" t="s">
        <v>1289</v>
      </c>
      <c r="I132" s="291" t="s">
        <v>1252</v>
      </c>
      <c r="J132" s="291">
        <v>50</v>
      </c>
      <c r="K132" s="332"/>
    </row>
    <row r="133" spans="2:11" ht="15" customHeight="1">
      <c r="B133" s="330"/>
      <c r="C133" s="291" t="s">
        <v>1275</v>
      </c>
      <c r="D133" s="291"/>
      <c r="E133" s="291"/>
      <c r="F133" s="310" t="s">
        <v>1256</v>
      </c>
      <c r="G133" s="291"/>
      <c r="H133" s="291" t="s">
        <v>1289</v>
      </c>
      <c r="I133" s="291" t="s">
        <v>1252</v>
      </c>
      <c r="J133" s="291">
        <v>50</v>
      </c>
      <c r="K133" s="332"/>
    </row>
    <row r="134" spans="2:11" ht="15" customHeight="1">
      <c r="B134" s="330"/>
      <c r="C134" s="291" t="s">
        <v>1277</v>
      </c>
      <c r="D134" s="291"/>
      <c r="E134" s="291"/>
      <c r="F134" s="310" t="s">
        <v>1256</v>
      </c>
      <c r="G134" s="291"/>
      <c r="H134" s="291" t="s">
        <v>1289</v>
      </c>
      <c r="I134" s="291" t="s">
        <v>1252</v>
      </c>
      <c r="J134" s="291">
        <v>50</v>
      </c>
      <c r="K134" s="332"/>
    </row>
    <row r="135" spans="2:11" ht="15" customHeight="1">
      <c r="B135" s="330"/>
      <c r="C135" s="291" t="s">
        <v>135</v>
      </c>
      <c r="D135" s="291"/>
      <c r="E135" s="291"/>
      <c r="F135" s="310" t="s">
        <v>1256</v>
      </c>
      <c r="G135" s="291"/>
      <c r="H135" s="291" t="s">
        <v>1302</v>
      </c>
      <c r="I135" s="291" t="s">
        <v>1252</v>
      </c>
      <c r="J135" s="291">
        <v>255</v>
      </c>
      <c r="K135" s="332"/>
    </row>
    <row r="136" spans="2:11" ht="15" customHeight="1">
      <c r="B136" s="330"/>
      <c r="C136" s="291" t="s">
        <v>1279</v>
      </c>
      <c r="D136" s="291"/>
      <c r="E136" s="291"/>
      <c r="F136" s="310" t="s">
        <v>1250</v>
      </c>
      <c r="G136" s="291"/>
      <c r="H136" s="291" t="s">
        <v>1303</v>
      </c>
      <c r="I136" s="291" t="s">
        <v>1281</v>
      </c>
      <c r="J136" s="291"/>
      <c r="K136" s="332"/>
    </row>
    <row r="137" spans="2:11" ht="15" customHeight="1">
      <c r="B137" s="330"/>
      <c r="C137" s="291" t="s">
        <v>1282</v>
      </c>
      <c r="D137" s="291"/>
      <c r="E137" s="291"/>
      <c r="F137" s="310" t="s">
        <v>1250</v>
      </c>
      <c r="G137" s="291"/>
      <c r="H137" s="291" t="s">
        <v>1304</v>
      </c>
      <c r="I137" s="291" t="s">
        <v>1284</v>
      </c>
      <c r="J137" s="291"/>
      <c r="K137" s="332"/>
    </row>
    <row r="138" spans="2:11" ht="15" customHeight="1">
      <c r="B138" s="330"/>
      <c r="C138" s="291" t="s">
        <v>1285</v>
      </c>
      <c r="D138" s="291"/>
      <c r="E138" s="291"/>
      <c r="F138" s="310" t="s">
        <v>1250</v>
      </c>
      <c r="G138" s="291"/>
      <c r="H138" s="291" t="s">
        <v>1285</v>
      </c>
      <c r="I138" s="291" t="s">
        <v>1284</v>
      </c>
      <c r="J138" s="291"/>
      <c r="K138" s="332"/>
    </row>
    <row r="139" spans="2:11" ht="15" customHeight="1">
      <c r="B139" s="330"/>
      <c r="C139" s="291" t="s">
        <v>37</v>
      </c>
      <c r="D139" s="291"/>
      <c r="E139" s="291"/>
      <c r="F139" s="310" t="s">
        <v>1250</v>
      </c>
      <c r="G139" s="291"/>
      <c r="H139" s="291" t="s">
        <v>1305</v>
      </c>
      <c r="I139" s="291" t="s">
        <v>1284</v>
      </c>
      <c r="J139" s="291"/>
      <c r="K139" s="332"/>
    </row>
    <row r="140" spans="2:11" ht="15" customHeight="1">
      <c r="B140" s="330"/>
      <c r="C140" s="291" t="s">
        <v>1306</v>
      </c>
      <c r="D140" s="291"/>
      <c r="E140" s="291"/>
      <c r="F140" s="310" t="s">
        <v>1250</v>
      </c>
      <c r="G140" s="291"/>
      <c r="H140" s="291" t="s">
        <v>1307</v>
      </c>
      <c r="I140" s="291" t="s">
        <v>1284</v>
      </c>
      <c r="J140" s="291"/>
      <c r="K140" s="332"/>
    </row>
    <row r="141" spans="2:11" ht="15" customHeight="1">
      <c r="B141" s="333"/>
      <c r="C141" s="334"/>
      <c r="D141" s="334"/>
      <c r="E141" s="334"/>
      <c r="F141" s="334"/>
      <c r="G141" s="334"/>
      <c r="H141" s="334"/>
      <c r="I141" s="334"/>
      <c r="J141" s="334"/>
      <c r="K141" s="335"/>
    </row>
    <row r="142" spans="2:11" ht="18.75" customHeight="1">
      <c r="B142" s="287"/>
      <c r="C142" s="287"/>
      <c r="D142" s="287"/>
      <c r="E142" s="287"/>
      <c r="F142" s="322"/>
      <c r="G142" s="287"/>
      <c r="H142" s="287"/>
      <c r="I142" s="287"/>
      <c r="J142" s="287"/>
      <c r="K142" s="287"/>
    </row>
    <row r="143" spans="2:11" ht="18.75" customHeight="1">
      <c r="B143" s="297"/>
      <c r="C143" s="297"/>
      <c r="D143" s="297"/>
      <c r="E143" s="297"/>
      <c r="F143" s="297"/>
      <c r="G143" s="297"/>
      <c r="H143" s="297"/>
      <c r="I143" s="297"/>
      <c r="J143" s="297"/>
      <c r="K143" s="297"/>
    </row>
    <row r="144" spans="2:11" ht="7.5" customHeight="1">
      <c r="B144" s="298"/>
      <c r="C144" s="299"/>
      <c r="D144" s="299"/>
      <c r="E144" s="299"/>
      <c r="F144" s="299"/>
      <c r="G144" s="299"/>
      <c r="H144" s="299"/>
      <c r="I144" s="299"/>
      <c r="J144" s="299"/>
      <c r="K144" s="300"/>
    </row>
    <row r="145" spans="2:11" ht="45" customHeight="1">
      <c r="B145" s="301"/>
      <c r="C145" s="407" t="s">
        <v>1308</v>
      </c>
      <c r="D145" s="407"/>
      <c r="E145" s="407"/>
      <c r="F145" s="407"/>
      <c r="G145" s="407"/>
      <c r="H145" s="407"/>
      <c r="I145" s="407"/>
      <c r="J145" s="407"/>
      <c r="K145" s="302"/>
    </row>
    <row r="146" spans="2:11" ht="17.25" customHeight="1">
      <c r="B146" s="301"/>
      <c r="C146" s="303" t="s">
        <v>1244</v>
      </c>
      <c r="D146" s="303"/>
      <c r="E146" s="303"/>
      <c r="F146" s="303" t="s">
        <v>1245</v>
      </c>
      <c r="G146" s="304"/>
      <c r="H146" s="303" t="s">
        <v>130</v>
      </c>
      <c r="I146" s="303" t="s">
        <v>56</v>
      </c>
      <c r="J146" s="303" t="s">
        <v>1246</v>
      </c>
      <c r="K146" s="302"/>
    </row>
    <row r="147" spans="2:11" ht="17.25" customHeight="1">
      <c r="B147" s="301"/>
      <c r="C147" s="305" t="s">
        <v>1247</v>
      </c>
      <c r="D147" s="305"/>
      <c r="E147" s="305"/>
      <c r="F147" s="306" t="s">
        <v>1248</v>
      </c>
      <c r="G147" s="307"/>
      <c r="H147" s="305"/>
      <c r="I147" s="305"/>
      <c r="J147" s="305" t="s">
        <v>1249</v>
      </c>
      <c r="K147" s="302"/>
    </row>
    <row r="148" spans="2:11" ht="5.25" customHeight="1">
      <c r="B148" s="311"/>
      <c r="C148" s="308"/>
      <c r="D148" s="308"/>
      <c r="E148" s="308"/>
      <c r="F148" s="308"/>
      <c r="G148" s="309"/>
      <c r="H148" s="308"/>
      <c r="I148" s="308"/>
      <c r="J148" s="308"/>
      <c r="K148" s="332"/>
    </row>
    <row r="149" spans="2:11" ht="15" customHeight="1">
      <c r="B149" s="311"/>
      <c r="C149" s="336" t="s">
        <v>1253</v>
      </c>
      <c r="D149" s="291"/>
      <c r="E149" s="291"/>
      <c r="F149" s="337" t="s">
        <v>1250</v>
      </c>
      <c r="G149" s="291"/>
      <c r="H149" s="336" t="s">
        <v>1289</v>
      </c>
      <c r="I149" s="336" t="s">
        <v>1252</v>
      </c>
      <c r="J149" s="336">
        <v>120</v>
      </c>
      <c r="K149" s="332"/>
    </row>
    <row r="150" spans="2:11" ht="15" customHeight="1">
      <c r="B150" s="311"/>
      <c r="C150" s="336" t="s">
        <v>1298</v>
      </c>
      <c r="D150" s="291"/>
      <c r="E150" s="291"/>
      <c r="F150" s="337" t="s">
        <v>1250</v>
      </c>
      <c r="G150" s="291"/>
      <c r="H150" s="336" t="s">
        <v>1309</v>
      </c>
      <c r="I150" s="336" t="s">
        <v>1252</v>
      </c>
      <c r="J150" s="336" t="s">
        <v>1300</v>
      </c>
      <c r="K150" s="332"/>
    </row>
    <row r="151" spans="2:11" ht="15" customHeight="1">
      <c r="B151" s="311"/>
      <c r="C151" s="336" t="s">
        <v>1199</v>
      </c>
      <c r="D151" s="291"/>
      <c r="E151" s="291"/>
      <c r="F151" s="337" t="s">
        <v>1250</v>
      </c>
      <c r="G151" s="291"/>
      <c r="H151" s="336" t="s">
        <v>1310</v>
      </c>
      <c r="I151" s="336" t="s">
        <v>1252</v>
      </c>
      <c r="J151" s="336" t="s">
        <v>1300</v>
      </c>
      <c r="K151" s="332"/>
    </row>
    <row r="152" spans="2:11" ht="15" customHeight="1">
      <c r="B152" s="311"/>
      <c r="C152" s="336" t="s">
        <v>1255</v>
      </c>
      <c r="D152" s="291"/>
      <c r="E152" s="291"/>
      <c r="F152" s="337" t="s">
        <v>1256</v>
      </c>
      <c r="G152" s="291"/>
      <c r="H152" s="336" t="s">
        <v>1289</v>
      </c>
      <c r="I152" s="336" t="s">
        <v>1252</v>
      </c>
      <c r="J152" s="336">
        <v>50</v>
      </c>
      <c r="K152" s="332"/>
    </row>
    <row r="153" spans="2:11" ht="15" customHeight="1">
      <c r="B153" s="311"/>
      <c r="C153" s="336" t="s">
        <v>1258</v>
      </c>
      <c r="D153" s="291"/>
      <c r="E153" s="291"/>
      <c r="F153" s="337" t="s">
        <v>1250</v>
      </c>
      <c r="G153" s="291"/>
      <c r="H153" s="336" t="s">
        <v>1289</v>
      </c>
      <c r="I153" s="336" t="s">
        <v>1260</v>
      </c>
      <c r="J153" s="336"/>
      <c r="K153" s="332"/>
    </row>
    <row r="154" spans="2:11" ht="15" customHeight="1">
      <c r="B154" s="311"/>
      <c r="C154" s="336" t="s">
        <v>1269</v>
      </c>
      <c r="D154" s="291"/>
      <c r="E154" s="291"/>
      <c r="F154" s="337" t="s">
        <v>1256</v>
      </c>
      <c r="G154" s="291"/>
      <c r="H154" s="336" t="s">
        <v>1289</v>
      </c>
      <c r="I154" s="336" t="s">
        <v>1252</v>
      </c>
      <c r="J154" s="336">
        <v>50</v>
      </c>
      <c r="K154" s="332"/>
    </row>
    <row r="155" spans="2:11" ht="15" customHeight="1">
      <c r="B155" s="311"/>
      <c r="C155" s="336" t="s">
        <v>1277</v>
      </c>
      <c r="D155" s="291"/>
      <c r="E155" s="291"/>
      <c r="F155" s="337" t="s">
        <v>1256</v>
      </c>
      <c r="G155" s="291"/>
      <c r="H155" s="336" t="s">
        <v>1289</v>
      </c>
      <c r="I155" s="336" t="s">
        <v>1252</v>
      </c>
      <c r="J155" s="336">
        <v>50</v>
      </c>
      <c r="K155" s="332"/>
    </row>
    <row r="156" spans="2:11" ht="15" customHeight="1">
      <c r="B156" s="311"/>
      <c r="C156" s="336" t="s">
        <v>1275</v>
      </c>
      <c r="D156" s="291"/>
      <c r="E156" s="291"/>
      <c r="F156" s="337" t="s">
        <v>1256</v>
      </c>
      <c r="G156" s="291"/>
      <c r="H156" s="336" t="s">
        <v>1289</v>
      </c>
      <c r="I156" s="336" t="s">
        <v>1252</v>
      </c>
      <c r="J156" s="336">
        <v>50</v>
      </c>
      <c r="K156" s="332"/>
    </row>
    <row r="157" spans="2:11" ht="15" customHeight="1">
      <c r="B157" s="311"/>
      <c r="C157" s="336" t="s">
        <v>101</v>
      </c>
      <c r="D157" s="291"/>
      <c r="E157" s="291"/>
      <c r="F157" s="337" t="s">
        <v>1250</v>
      </c>
      <c r="G157" s="291"/>
      <c r="H157" s="336" t="s">
        <v>1311</v>
      </c>
      <c r="I157" s="336" t="s">
        <v>1252</v>
      </c>
      <c r="J157" s="336" t="s">
        <v>1312</v>
      </c>
      <c r="K157" s="332"/>
    </row>
    <row r="158" spans="2:11" ht="15" customHeight="1">
      <c r="B158" s="311"/>
      <c r="C158" s="336" t="s">
        <v>1313</v>
      </c>
      <c r="D158" s="291"/>
      <c r="E158" s="291"/>
      <c r="F158" s="337" t="s">
        <v>1250</v>
      </c>
      <c r="G158" s="291"/>
      <c r="H158" s="336" t="s">
        <v>1314</v>
      </c>
      <c r="I158" s="336" t="s">
        <v>1284</v>
      </c>
      <c r="J158" s="336"/>
      <c r="K158" s="332"/>
    </row>
    <row r="159" spans="2:11" ht="15" customHeight="1">
      <c r="B159" s="338"/>
      <c r="C159" s="320"/>
      <c r="D159" s="320"/>
      <c r="E159" s="320"/>
      <c r="F159" s="320"/>
      <c r="G159" s="320"/>
      <c r="H159" s="320"/>
      <c r="I159" s="320"/>
      <c r="J159" s="320"/>
      <c r="K159" s="339"/>
    </row>
    <row r="160" spans="2:11" ht="18.75" customHeight="1">
      <c r="B160" s="287"/>
      <c r="C160" s="291"/>
      <c r="D160" s="291"/>
      <c r="E160" s="291"/>
      <c r="F160" s="310"/>
      <c r="G160" s="291"/>
      <c r="H160" s="291"/>
      <c r="I160" s="291"/>
      <c r="J160" s="291"/>
      <c r="K160" s="287"/>
    </row>
    <row r="161" spans="2:11" ht="18.75" customHeight="1">
      <c r="B161" s="297"/>
      <c r="C161" s="297"/>
      <c r="D161" s="297"/>
      <c r="E161" s="297"/>
      <c r="F161" s="297"/>
      <c r="G161" s="297"/>
      <c r="H161" s="297"/>
      <c r="I161" s="297"/>
      <c r="J161" s="297"/>
      <c r="K161" s="297"/>
    </row>
    <row r="162" spans="2:11" ht="7.5" customHeight="1">
      <c r="B162" s="279"/>
      <c r="C162" s="280"/>
      <c r="D162" s="280"/>
      <c r="E162" s="280"/>
      <c r="F162" s="280"/>
      <c r="G162" s="280"/>
      <c r="H162" s="280"/>
      <c r="I162" s="280"/>
      <c r="J162" s="280"/>
      <c r="K162" s="281"/>
    </row>
    <row r="163" spans="2:11" ht="45" customHeight="1">
      <c r="B163" s="282"/>
      <c r="C163" s="403" t="s">
        <v>1315</v>
      </c>
      <c r="D163" s="403"/>
      <c r="E163" s="403"/>
      <c r="F163" s="403"/>
      <c r="G163" s="403"/>
      <c r="H163" s="403"/>
      <c r="I163" s="403"/>
      <c r="J163" s="403"/>
      <c r="K163" s="283"/>
    </row>
    <row r="164" spans="2:11" ht="17.25" customHeight="1">
      <c r="B164" s="282"/>
      <c r="C164" s="303" t="s">
        <v>1244</v>
      </c>
      <c r="D164" s="303"/>
      <c r="E164" s="303"/>
      <c r="F164" s="303" t="s">
        <v>1245</v>
      </c>
      <c r="G164" s="340"/>
      <c r="H164" s="341" t="s">
        <v>130</v>
      </c>
      <c r="I164" s="341" t="s">
        <v>56</v>
      </c>
      <c r="J164" s="303" t="s">
        <v>1246</v>
      </c>
      <c r="K164" s="283"/>
    </row>
    <row r="165" spans="2:11" ht="17.25" customHeight="1">
      <c r="B165" s="284"/>
      <c r="C165" s="305" t="s">
        <v>1247</v>
      </c>
      <c r="D165" s="305"/>
      <c r="E165" s="305"/>
      <c r="F165" s="306" t="s">
        <v>1248</v>
      </c>
      <c r="G165" s="342"/>
      <c r="H165" s="343"/>
      <c r="I165" s="343"/>
      <c r="J165" s="305" t="s">
        <v>1249</v>
      </c>
      <c r="K165" s="285"/>
    </row>
    <row r="166" spans="2:11" ht="5.25" customHeight="1">
      <c r="B166" s="311"/>
      <c r="C166" s="308"/>
      <c r="D166" s="308"/>
      <c r="E166" s="308"/>
      <c r="F166" s="308"/>
      <c r="G166" s="309"/>
      <c r="H166" s="308"/>
      <c r="I166" s="308"/>
      <c r="J166" s="308"/>
      <c r="K166" s="332"/>
    </row>
    <row r="167" spans="2:11" ht="15" customHeight="1">
      <c r="B167" s="311"/>
      <c r="C167" s="291" t="s">
        <v>1253</v>
      </c>
      <c r="D167" s="291"/>
      <c r="E167" s="291"/>
      <c r="F167" s="310" t="s">
        <v>1250</v>
      </c>
      <c r="G167" s="291"/>
      <c r="H167" s="291" t="s">
        <v>1289</v>
      </c>
      <c r="I167" s="291" t="s">
        <v>1252</v>
      </c>
      <c r="J167" s="291">
        <v>120</v>
      </c>
      <c r="K167" s="332"/>
    </row>
    <row r="168" spans="2:11" ht="15" customHeight="1">
      <c r="B168" s="311"/>
      <c r="C168" s="291" t="s">
        <v>1298</v>
      </c>
      <c r="D168" s="291"/>
      <c r="E168" s="291"/>
      <c r="F168" s="310" t="s">
        <v>1250</v>
      </c>
      <c r="G168" s="291"/>
      <c r="H168" s="291" t="s">
        <v>1299</v>
      </c>
      <c r="I168" s="291" t="s">
        <v>1252</v>
      </c>
      <c r="J168" s="291" t="s">
        <v>1300</v>
      </c>
      <c r="K168" s="332"/>
    </row>
    <row r="169" spans="2:11" ht="15" customHeight="1">
      <c r="B169" s="311"/>
      <c r="C169" s="291" t="s">
        <v>1199</v>
      </c>
      <c r="D169" s="291"/>
      <c r="E169" s="291"/>
      <c r="F169" s="310" t="s">
        <v>1250</v>
      </c>
      <c r="G169" s="291"/>
      <c r="H169" s="291" t="s">
        <v>1316</v>
      </c>
      <c r="I169" s="291" t="s">
        <v>1252</v>
      </c>
      <c r="J169" s="291" t="s">
        <v>1300</v>
      </c>
      <c r="K169" s="332"/>
    </row>
    <row r="170" spans="2:11" ht="15" customHeight="1">
      <c r="B170" s="311"/>
      <c r="C170" s="291" t="s">
        <v>1255</v>
      </c>
      <c r="D170" s="291"/>
      <c r="E170" s="291"/>
      <c r="F170" s="310" t="s">
        <v>1256</v>
      </c>
      <c r="G170" s="291"/>
      <c r="H170" s="291" t="s">
        <v>1316</v>
      </c>
      <c r="I170" s="291" t="s">
        <v>1252</v>
      </c>
      <c r="J170" s="291">
        <v>50</v>
      </c>
      <c r="K170" s="332"/>
    </row>
    <row r="171" spans="2:11" ht="15" customHeight="1">
      <c r="B171" s="311"/>
      <c r="C171" s="291" t="s">
        <v>1258</v>
      </c>
      <c r="D171" s="291"/>
      <c r="E171" s="291"/>
      <c r="F171" s="310" t="s">
        <v>1250</v>
      </c>
      <c r="G171" s="291"/>
      <c r="H171" s="291" t="s">
        <v>1316</v>
      </c>
      <c r="I171" s="291" t="s">
        <v>1260</v>
      </c>
      <c r="J171" s="291"/>
      <c r="K171" s="332"/>
    </row>
    <row r="172" spans="2:11" ht="15" customHeight="1">
      <c r="B172" s="311"/>
      <c r="C172" s="291" t="s">
        <v>1269</v>
      </c>
      <c r="D172" s="291"/>
      <c r="E172" s="291"/>
      <c r="F172" s="310" t="s">
        <v>1256</v>
      </c>
      <c r="G172" s="291"/>
      <c r="H172" s="291" t="s">
        <v>1316</v>
      </c>
      <c r="I172" s="291" t="s">
        <v>1252</v>
      </c>
      <c r="J172" s="291">
        <v>50</v>
      </c>
      <c r="K172" s="332"/>
    </row>
    <row r="173" spans="2:11" ht="15" customHeight="1">
      <c r="B173" s="311"/>
      <c r="C173" s="291" t="s">
        <v>1277</v>
      </c>
      <c r="D173" s="291"/>
      <c r="E173" s="291"/>
      <c r="F173" s="310" t="s">
        <v>1256</v>
      </c>
      <c r="G173" s="291"/>
      <c r="H173" s="291" t="s">
        <v>1316</v>
      </c>
      <c r="I173" s="291" t="s">
        <v>1252</v>
      </c>
      <c r="J173" s="291">
        <v>50</v>
      </c>
      <c r="K173" s="332"/>
    </row>
    <row r="174" spans="2:11" ht="15" customHeight="1">
      <c r="B174" s="311"/>
      <c r="C174" s="291" t="s">
        <v>1275</v>
      </c>
      <c r="D174" s="291"/>
      <c r="E174" s="291"/>
      <c r="F174" s="310" t="s">
        <v>1256</v>
      </c>
      <c r="G174" s="291"/>
      <c r="H174" s="291" t="s">
        <v>1316</v>
      </c>
      <c r="I174" s="291" t="s">
        <v>1252</v>
      </c>
      <c r="J174" s="291">
        <v>50</v>
      </c>
      <c r="K174" s="332"/>
    </row>
    <row r="175" spans="2:11" ht="15" customHeight="1">
      <c r="B175" s="311"/>
      <c r="C175" s="291" t="s">
        <v>129</v>
      </c>
      <c r="D175" s="291"/>
      <c r="E175" s="291"/>
      <c r="F175" s="310" t="s">
        <v>1250</v>
      </c>
      <c r="G175" s="291"/>
      <c r="H175" s="291" t="s">
        <v>1317</v>
      </c>
      <c r="I175" s="291" t="s">
        <v>1318</v>
      </c>
      <c r="J175" s="291"/>
      <c r="K175" s="332"/>
    </row>
    <row r="176" spans="2:11" ht="15" customHeight="1">
      <c r="B176" s="311"/>
      <c r="C176" s="291" t="s">
        <v>56</v>
      </c>
      <c r="D176" s="291"/>
      <c r="E176" s="291"/>
      <c r="F176" s="310" t="s">
        <v>1250</v>
      </c>
      <c r="G176" s="291"/>
      <c r="H176" s="291" t="s">
        <v>1319</v>
      </c>
      <c r="I176" s="291" t="s">
        <v>1320</v>
      </c>
      <c r="J176" s="291">
        <v>1</v>
      </c>
      <c r="K176" s="332"/>
    </row>
    <row r="177" spans="2:11" ht="15" customHeight="1">
      <c r="B177" s="311"/>
      <c r="C177" s="291" t="s">
        <v>52</v>
      </c>
      <c r="D177" s="291"/>
      <c r="E177" s="291"/>
      <c r="F177" s="310" t="s">
        <v>1250</v>
      </c>
      <c r="G177" s="291"/>
      <c r="H177" s="291" t="s">
        <v>1321</v>
      </c>
      <c r="I177" s="291" t="s">
        <v>1252</v>
      </c>
      <c r="J177" s="291">
        <v>20</v>
      </c>
      <c r="K177" s="332"/>
    </row>
    <row r="178" spans="2:11" ht="15" customHeight="1">
      <c r="B178" s="311"/>
      <c r="C178" s="291" t="s">
        <v>130</v>
      </c>
      <c r="D178" s="291"/>
      <c r="E178" s="291"/>
      <c r="F178" s="310" t="s">
        <v>1250</v>
      </c>
      <c r="G178" s="291"/>
      <c r="H178" s="291" t="s">
        <v>1322</v>
      </c>
      <c r="I178" s="291" t="s">
        <v>1252</v>
      </c>
      <c r="J178" s="291">
        <v>255</v>
      </c>
      <c r="K178" s="332"/>
    </row>
    <row r="179" spans="2:11" ht="15" customHeight="1">
      <c r="B179" s="311"/>
      <c r="C179" s="291" t="s">
        <v>131</v>
      </c>
      <c r="D179" s="291"/>
      <c r="E179" s="291"/>
      <c r="F179" s="310" t="s">
        <v>1250</v>
      </c>
      <c r="G179" s="291"/>
      <c r="H179" s="291" t="s">
        <v>1215</v>
      </c>
      <c r="I179" s="291" t="s">
        <v>1252</v>
      </c>
      <c r="J179" s="291">
        <v>10</v>
      </c>
      <c r="K179" s="332"/>
    </row>
    <row r="180" spans="2:11" ht="15" customHeight="1">
      <c r="B180" s="311"/>
      <c r="C180" s="291" t="s">
        <v>132</v>
      </c>
      <c r="D180" s="291"/>
      <c r="E180" s="291"/>
      <c r="F180" s="310" t="s">
        <v>1250</v>
      </c>
      <c r="G180" s="291"/>
      <c r="H180" s="291" t="s">
        <v>1323</v>
      </c>
      <c r="I180" s="291" t="s">
        <v>1284</v>
      </c>
      <c r="J180" s="291"/>
      <c r="K180" s="332"/>
    </row>
    <row r="181" spans="2:11" ht="15" customHeight="1">
      <c r="B181" s="311"/>
      <c r="C181" s="291" t="s">
        <v>1324</v>
      </c>
      <c r="D181" s="291"/>
      <c r="E181" s="291"/>
      <c r="F181" s="310" t="s">
        <v>1250</v>
      </c>
      <c r="G181" s="291"/>
      <c r="H181" s="291" t="s">
        <v>1325</v>
      </c>
      <c r="I181" s="291" t="s">
        <v>1284</v>
      </c>
      <c r="J181" s="291"/>
      <c r="K181" s="332"/>
    </row>
    <row r="182" spans="2:11" ht="15" customHeight="1">
      <c r="B182" s="311"/>
      <c r="C182" s="291" t="s">
        <v>1313</v>
      </c>
      <c r="D182" s="291"/>
      <c r="E182" s="291"/>
      <c r="F182" s="310" t="s">
        <v>1250</v>
      </c>
      <c r="G182" s="291"/>
      <c r="H182" s="291" t="s">
        <v>1326</v>
      </c>
      <c r="I182" s="291" t="s">
        <v>1284</v>
      </c>
      <c r="J182" s="291"/>
      <c r="K182" s="332"/>
    </row>
    <row r="183" spans="2:11" ht="15" customHeight="1">
      <c r="B183" s="311"/>
      <c r="C183" s="291" t="s">
        <v>134</v>
      </c>
      <c r="D183" s="291"/>
      <c r="E183" s="291"/>
      <c r="F183" s="310" t="s">
        <v>1256</v>
      </c>
      <c r="G183" s="291"/>
      <c r="H183" s="291" t="s">
        <v>1327</v>
      </c>
      <c r="I183" s="291" t="s">
        <v>1252</v>
      </c>
      <c r="J183" s="291">
        <v>50</v>
      </c>
      <c r="K183" s="332"/>
    </row>
    <row r="184" spans="2:11" ht="15" customHeight="1">
      <c r="B184" s="311"/>
      <c r="C184" s="291" t="s">
        <v>1328</v>
      </c>
      <c r="D184" s="291"/>
      <c r="E184" s="291"/>
      <c r="F184" s="310" t="s">
        <v>1256</v>
      </c>
      <c r="G184" s="291"/>
      <c r="H184" s="291" t="s">
        <v>1329</v>
      </c>
      <c r="I184" s="291" t="s">
        <v>1330</v>
      </c>
      <c r="J184" s="291"/>
      <c r="K184" s="332"/>
    </row>
    <row r="185" spans="2:11" ht="15" customHeight="1">
      <c r="B185" s="311"/>
      <c r="C185" s="291" t="s">
        <v>1331</v>
      </c>
      <c r="D185" s="291"/>
      <c r="E185" s="291"/>
      <c r="F185" s="310" t="s">
        <v>1256</v>
      </c>
      <c r="G185" s="291"/>
      <c r="H185" s="291" t="s">
        <v>1332</v>
      </c>
      <c r="I185" s="291" t="s">
        <v>1330</v>
      </c>
      <c r="J185" s="291"/>
      <c r="K185" s="332"/>
    </row>
    <row r="186" spans="2:11" ht="15" customHeight="1">
      <c r="B186" s="311"/>
      <c r="C186" s="291" t="s">
        <v>1333</v>
      </c>
      <c r="D186" s="291"/>
      <c r="E186" s="291"/>
      <c r="F186" s="310" t="s">
        <v>1256</v>
      </c>
      <c r="G186" s="291"/>
      <c r="H186" s="291" t="s">
        <v>1334</v>
      </c>
      <c r="I186" s="291" t="s">
        <v>1330</v>
      </c>
      <c r="J186" s="291"/>
      <c r="K186" s="332"/>
    </row>
    <row r="187" spans="2:11" ht="15" customHeight="1">
      <c r="B187" s="311"/>
      <c r="C187" s="344" t="s">
        <v>1335</v>
      </c>
      <c r="D187" s="291"/>
      <c r="E187" s="291"/>
      <c r="F187" s="310" t="s">
        <v>1256</v>
      </c>
      <c r="G187" s="291"/>
      <c r="H187" s="291" t="s">
        <v>1336</v>
      </c>
      <c r="I187" s="291" t="s">
        <v>1337</v>
      </c>
      <c r="J187" s="345" t="s">
        <v>1338</v>
      </c>
      <c r="K187" s="332"/>
    </row>
    <row r="188" spans="2:11" ht="15" customHeight="1">
      <c r="B188" s="311"/>
      <c r="C188" s="296" t="s">
        <v>41</v>
      </c>
      <c r="D188" s="291"/>
      <c r="E188" s="291"/>
      <c r="F188" s="310" t="s">
        <v>1250</v>
      </c>
      <c r="G188" s="291"/>
      <c r="H188" s="287" t="s">
        <v>1339</v>
      </c>
      <c r="I188" s="291" t="s">
        <v>1340</v>
      </c>
      <c r="J188" s="291"/>
      <c r="K188" s="332"/>
    </row>
    <row r="189" spans="2:11" ht="15" customHeight="1">
      <c r="B189" s="311"/>
      <c r="C189" s="296" t="s">
        <v>1341</v>
      </c>
      <c r="D189" s="291"/>
      <c r="E189" s="291"/>
      <c r="F189" s="310" t="s">
        <v>1250</v>
      </c>
      <c r="G189" s="291"/>
      <c r="H189" s="291" t="s">
        <v>1342</v>
      </c>
      <c r="I189" s="291" t="s">
        <v>1284</v>
      </c>
      <c r="J189" s="291"/>
      <c r="K189" s="332"/>
    </row>
    <row r="190" spans="2:11" ht="15" customHeight="1">
      <c r="B190" s="311"/>
      <c r="C190" s="296" t="s">
        <v>1343</v>
      </c>
      <c r="D190" s="291"/>
      <c r="E190" s="291"/>
      <c r="F190" s="310" t="s">
        <v>1250</v>
      </c>
      <c r="G190" s="291"/>
      <c r="H190" s="291" t="s">
        <v>1344</v>
      </c>
      <c r="I190" s="291" t="s">
        <v>1284</v>
      </c>
      <c r="J190" s="291"/>
      <c r="K190" s="332"/>
    </row>
    <row r="191" spans="2:11" ht="15" customHeight="1">
      <c r="B191" s="311"/>
      <c r="C191" s="296" t="s">
        <v>1345</v>
      </c>
      <c r="D191" s="291"/>
      <c r="E191" s="291"/>
      <c r="F191" s="310" t="s">
        <v>1256</v>
      </c>
      <c r="G191" s="291"/>
      <c r="H191" s="291" t="s">
        <v>1346</v>
      </c>
      <c r="I191" s="291" t="s">
        <v>1284</v>
      </c>
      <c r="J191" s="291"/>
      <c r="K191" s="332"/>
    </row>
    <row r="192" spans="2:11" ht="15" customHeight="1">
      <c r="B192" s="338"/>
      <c r="C192" s="346"/>
      <c r="D192" s="320"/>
      <c r="E192" s="320"/>
      <c r="F192" s="320"/>
      <c r="G192" s="320"/>
      <c r="H192" s="320"/>
      <c r="I192" s="320"/>
      <c r="J192" s="320"/>
      <c r="K192" s="339"/>
    </row>
    <row r="193" spans="2:11" ht="18.75" customHeight="1">
      <c r="B193" s="287"/>
      <c r="C193" s="291"/>
      <c r="D193" s="291"/>
      <c r="E193" s="291"/>
      <c r="F193" s="310"/>
      <c r="G193" s="291"/>
      <c r="H193" s="291"/>
      <c r="I193" s="291"/>
      <c r="J193" s="291"/>
      <c r="K193" s="287"/>
    </row>
    <row r="194" spans="2:11" ht="18.75" customHeight="1">
      <c r="B194" s="287"/>
      <c r="C194" s="291"/>
      <c r="D194" s="291"/>
      <c r="E194" s="291"/>
      <c r="F194" s="310"/>
      <c r="G194" s="291"/>
      <c r="H194" s="291"/>
      <c r="I194" s="291"/>
      <c r="J194" s="291"/>
      <c r="K194" s="287"/>
    </row>
    <row r="195" spans="2:11" ht="18.75" customHeight="1">
      <c r="B195" s="297"/>
      <c r="C195" s="297"/>
      <c r="D195" s="297"/>
      <c r="E195" s="297"/>
      <c r="F195" s="297"/>
      <c r="G195" s="297"/>
      <c r="H195" s="297"/>
      <c r="I195" s="297"/>
      <c r="J195" s="297"/>
      <c r="K195" s="297"/>
    </row>
    <row r="196" spans="2:11">
      <c r="B196" s="279"/>
      <c r="C196" s="280"/>
      <c r="D196" s="280"/>
      <c r="E196" s="280"/>
      <c r="F196" s="280"/>
      <c r="G196" s="280"/>
      <c r="H196" s="280"/>
      <c r="I196" s="280"/>
      <c r="J196" s="280"/>
      <c r="K196" s="281"/>
    </row>
    <row r="197" spans="2:11" ht="21">
      <c r="B197" s="282"/>
      <c r="C197" s="403" t="s">
        <v>1347</v>
      </c>
      <c r="D197" s="403"/>
      <c r="E197" s="403"/>
      <c r="F197" s="403"/>
      <c r="G197" s="403"/>
      <c r="H197" s="403"/>
      <c r="I197" s="403"/>
      <c r="J197" s="403"/>
      <c r="K197" s="283"/>
    </row>
    <row r="198" spans="2:11" ht="25.5" customHeight="1">
      <c r="B198" s="282"/>
      <c r="C198" s="347" t="s">
        <v>1348</v>
      </c>
      <c r="D198" s="347"/>
      <c r="E198" s="347"/>
      <c r="F198" s="347" t="s">
        <v>1349</v>
      </c>
      <c r="G198" s="348"/>
      <c r="H198" s="408" t="s">
        <v>1350</v>
      </c>
      <c r="I198" s="408"/>
      <c r="J198" s="408"/>
      <c r="K198" s="283"/>
    </row>
    <row r="199" spans="2:11" ht="5.25" customHeight="1">
      <c r="B199" s="311"/>
      <c r="C199" s="308"/>
      <c r="D199" s="308"/>
      <c r="E199" s="308"/>
      <c r="F199" s="308"/>
      <c r="G199" s="291"/>
      <c r="H199" s="308"/>
      <c r="I199" s="308"/>
      <c r="J199" s="308"/>
      <c r="K199" s="332"/>
    </row>
    <row r="200" spans="2:11" ht="15" customHeight="1">
      <c r="B200" s="311"/>
      <c r="C200" s="291" t="s">
        <v>1340</v>
      </c>
      <c r="D200" s="291"/>
      <c r="E200" s="291"/>
      <c r="F200" s="310" t="s">
        <v>42</v>
      </c>
      <c r="G200" s="291"/>
      <c r="H200" s="405" t="s">
        <v>1351</v>
      </c>
      <c r="I200" s="405"/>
      <c r="J200" s="405"/>
      <c r="K200" s="332"/>
    </row>
    <row r="201" spans="2:11" ht="15" customHeight="1">
      <c r="B201" s="311"/>
      <c r="C201" s="317"/>
      <c r="D201" s="291"/>
      <c r="E201" s="291"/>
      <c r="F201" s="310" t="s">
        <v>43</v>
      </c>
      <c r="G201" s="291"/>
      <c r="H201" s="405" t="s">
        <v>1352</v>
      </c>
      <c r="I201" s="405"/>
      <c r="J201" s="405"/>
      <c r="K201" s="332"/>
    </row>
    <row r="202" spans="2:11" ht="15" customHeight="1">
      <c r="B202" s="311"/>
      <c r="C202" s="317"/>
      <c r="D202" s="291"/>
      <c r="E202" s="291"/>
      <c r="F202" s="310" t="s">
        <v>46</v>
      </c>
      <c r="G202" s="291"/>
      <c r="H202" s="405" t="s">
        <v>1353</v>
      </c>
      <c r="I202" s="405"/>
      <c r="J202" s="405"/>
      <c r="K202" s="332"/>
    </row>
    <row r="203" spans="2:11" ht="15" customHeight="1">
      <c r="B203" s="311"/>
      <c r="C203" s="291"/>
      <c r="D203" s="291"/>
      <c r="E203" s="291"/>
      <c r="F203" s="310" t="s">
        <v>44</v>
      </c>
      <c r="G203" s="291"/>
      <c r="H203" s="405" t="s">
        <v>1354</v>
      </c>
      <c r="I203" s="405"/>
      <c r="J203" s="405"/>
      <c r="K203" s="332"/>
    </row>
    <row r="204" spans="2:11" ht="15" customHeight="1">
      <c r="B204" s="311"/>
      <c r="C204" s="291"/>
      <c r="D204" s="291"/>
      <c r="E204" s="291"/>
      <c r="F204" s="310" t="s">
        <v>45</v>
      </c>
      <c r="G204" s="291"/>
      <c r="H204" s="405" t="s">
        <v>1355</v>
      </c>
      <c r="I204" s="405"/>
      <c r="J204" s="405"/>
      <c r="K204" s="332"/>
    </row>
    <row r="205" spans="2:11" ht="15" customHeight="1">
      <c r="B205" s="311"/>
      <c r="C205" s="291"/>
      <c r="D205" s="291"/>
      <c r="E205" s="291"/>
      <c r="F205" s="310"/>
      <c r="G205" s="291"/>
      <c r="H205" s="291"/>
      <c r="I205" s="291"/>
      <c r="J205" s="291"/>
      <c r="K205" s="332"/>
    </row>
    <row r="206" spans="2:11" ht="15" customHeight="1">
      <c r="B206" s="311"/>
      <c r="C206" s="291" t="s">
        <v>1296</v>
      </c>
      <c r="D206" s="291"/>
      <c r="E206" s="291"/>
      <c r="F206" s="310" t="s">
        <v>78</v>
      </c>
      <c r="G206" s="291"/>
      <c r="H206" s="405" t="s">
        <v>1356</v>
      </c>
      <c r="I206" s="405"/>
      <c r="J206" s="405"/>
      <c r="K206" s="332"/>
    </row>
    <row r="207" spans="2:11" ht="15" customHeight="1">
      <c r="B207" s="311"/>
      <c r="C207" s="317"/>
      <c r="D207" s="291"/>
      <c r="E207" s="291"/>
      <c r="F207" s="310" t="s">
        <v>1193</v>
      </c>
      <c r="G207" s="291"/>
      <c r="H207" s="405" t="s">
        <v>1194</v>
      </c>
      <c r="I207" s="405"/>
      <c r="J207" s="405"/>
      <c r="K207" s="332"/>
    </row>
    <row r="208" spans="2:11" ht="15" customHeight="1">
      <c r="B208" s="311"/>
      <c r="C208" s="291"/>
      <c r="D208" s="291"/>
      <c r="E208" s="291"/>
      <c r="F208" s="310" t="s">
        <v>1191</v>
      </c>
      <c r="G208" s="291"/>
      <c r="H208" s="405" t="s">
        <v>1357</v>
      </c>
      <c r="I208" s="405"/>
      <c r="J208" s="405"/>
      <c r="K208" s="332"/>
    </row>
    <row r="209" spans="2:11" ht="15" customHeight="1">
      <c r="B209" s="349"/>
      <c r="C209" s="317"/>
      <c r="D209" s="317"/>
      <c r="E209" s="317"/>
      <c r="F209" s="310" t="s">
        <v>1195</v>
      </c>
      <c r="G209" s="296"/>
      <c r="H209" s="409" t="s">
        <v>1196</v>
      </c>
      <c r="I209" s="409"/>
      <c r="J209" s="409"/>
      <c r="K209" s="350"/>
    </row>
    <row r="210" spans="2:11" ht="15" customHeight="1">
      <c r="B210" s="349"/>
      <c r="C210" s="317"/>
      <c r="D210" s="317"/>
      <c r="E210" s="317"/>
      <c r="F210" s="310" t="s">
        <v>1197</v>
      </c>
      <c r="G210" s="296"/>
      <c r="H210" s="409" t="s">
        <v>1358</v>
      </c>
      <c r="I210" s="409"/>
      <c r="J210" s="409"/>
      <c r="K210" s="350"/>
    </row>
    <row r="211" spans="2:11" ht="15" customHeight="1">
      <c r="B211" s="349"/>
      <c r="C211" s="317"/>
      <c r="D211" s="317"/>
      <c r="E211" s="317"/>
      <c r="F211" s="351"/>
      <c r="G211" s="296"/>
      <c r="H211" s="352"/>
      <c r="I211" s="352"/>
      <c r="J211" s="352"/>
      <c r="K211" s="350"/>
    </row>
    <row r="212" spans="2:11" ht="15" customHeight="1">
      <c r="B212" s="349"/>
      <c r="C212" s="291" t="s">
        <v>1320</v>
      </c>
      <c r="D212" s="317"/>
      <c r="E212" s="317"/>
      <c r="F212" s="310">
        <v>1</v>
      </c>
      <c r="G212" s="296"/>
      <c r="H212" s="409" t="s">
        <v>1359</v>
      </c>
      <c r="I212" s="409"/>
      <c r="J212" s="409"/>
      <c r="K212" s="350"/>
    </row>
    <row r="213" spans="2:11" ht="15" customHeight="1">
      <c r="B213" s="349"/>
      <c r="C213" s="317"/>
      <c r="D213" s="317"/>
      <c r="E213" s="317"/>
      <c r="F213" s="310">
        <v>2</v>
      </c>
      <c r="G213" s="296"/>
      <c r="H213" s="409" t="s">
        <v>1360</v>
      </c>
      <c r="I213" s="409"/>
      <c r="J213" s="409"/>
      <c r="K213" s="350"/>
    </row>
    <row r="214" spans="2:11" ht="15" customHeight="1">
      <c r="B214" s="349"/>
      <c r="C214" s="317"/>
      <c r="D214" s="317"/>
      <c r="E214" s="317"/>
      <c r="F214" s="310">
        <v>3</v>
      </c>
      <c r="G214" s="296"/>
      <c r="H214" s="409" t="s">
        <v>1361</v>
      </c>
      <c r="I214" s="409"/>
      <c r="J214" s="409"/>
      <c r="K214" s="350"/>
    </row>
    <row r="215" spans="2:11" ht="15" customHeight="1">
      <c r="B215" s="349"/>
      <c r="C215" s="317"/>
      <c r="D215" s="317"/>
      <c r="E215" s="317"/>
      <c r="F215" s="310">
        <v>4</v>
      </c>
      <c r="G215" s="296"/>
      <c r="H215" s="409" t="s">
        <v>1362</v>
      </c>
      <c r="I215" s="409"/>
      <c r="J215" s="409"/>
      <c r="K215" s="350"/>
    </row>
    <row r="216" spans="2:11" ht="12.75" customHeight="1">
      <c r="B216" s="353"/>
      <c r="C216" s="354"/>
      <c r="D216" s="354"/>
      <c r="E216" s="354"/>
      <c r="F216" s="354"/>
      <c r="G216" s="354"/>
      <c r="H216" s="354"/>
      <c r="I216" s="354"/>
      <c r="J216" s="354"/>
      <c r="K216" s="355"/>
    </row>
  </sheetData>
  <sheetProtection algorithmName="SHA-512" hashValue="dBtOGAiiGW03KUFCUgxXXCDbsjgGOInfBX/1U/tDHn4MM18FFBUqRWK+cbKh8QH834TqfxiOrqdvuAuMzQzq1g==" saltValue="Sft3W7tix9uBxG0OTa/vjg==" spinCount="100000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1 - Stavební část</vt:lpstr>
      <vt:lpstr>2 - Elektroinstalace - si...</vt:lpstr>
      <vt:lpstr>3 - Zdravotechnika</vt:lpstr>
      <vt:lpstr>4 - Vzduchotechnika</vt:lpstr>
      <vt:lpstr>5 - Vedlejší rozpočtové n...</vt:lpstr>
      <vt:lpstr>Pokyny pro vyplnění</vt:lpstr>
      <vt:lpstr>'1 - Stavební část'!Názvy_tisku</vt:lpstr>
      <vt:lpstr>'2 - Elektroinstalace - si...'!Názvy_tisku</vt:lpstr>
      <vt:lpstr>'3 - Zdravotechnika'!Názvy_tisku</vt:lpstr>
      <vt:lpstr>'4 - Vzduchotechnika'!Názvy_tisku</vt:lpstr>
      <vt:lpstr>'5 - Vedlejší rozpočtové n...'!Názvy_tisku</vt:lpstr>
      <vt:lpstr>'Rekapitulace stavby'!Názvy_tisku</vt:lpstr>
      <vt:lpstr>'1 - Stavební část'!Oblast_tisku</vt:lpstr>
      <vt:lpstr>'2 - Elektroinstalace - si...'!Oblast_tisku</vt:lpstr>
      <vt:lpstr>'3 - Zdravotechnika'!Oblast_tisku</vt:lpstr>
      <vt:lpstr>'4 - Vzduchotechnika'!Oblast_tisku</vt:lpstr>
      <vt:lpstr>'5 - Vedlejší rozpočtové 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Janošová</dc:creator>
  <cp:lastModifiedBy>Petra</cp:lastModifiedBy>
  <dcterms:created xsi:type="dcterms:W3CDTF">2017-03-16T08:17:26Z</dcterms:created>
  <dcterms:modified xsi:type="dcterms:W3CDTF">2017-03-16T09:02:48Z</dcterms:modified>
</cp:coreProperties>
</file>