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015 - VRN - 22015 - VRN..." sheetId="2" r:id="rId2"/>
    <sheet name="22015-D.1.1; D.1.2 - Stav..." sheetId="3" r:id="rId3"/>
    <sheet name="22015-D.1.4.a - 22015-D.1..." sheetId="4" r:id="rId4"/>
    <sheet name="01 - Zařízení č.01 - Větr..." sheetId="5" r:id="rId5"/>
    <sheet name="02 - Zařízení č.02 - Větr..." sheetId="6" r:id="rId6"/>
    <sheet name="03 - Zařízení č.03-Chlaze..." sheetId="7" r:id="rId7"/>
    <sheet name="spol - Společné" sheetId="8" r:id="rId8"/>
    <sheet name="22015-D.1.4.e - D.1.4.e -..." sheetId="9" r:id="rId9"/>
    <sheet name="22015-D.1.4.g - D.1.4.g -..." sheetId="10" r:id="rId10"/>
    <sheet name="22015-D.1.4.h - D.1.4.h -..." sheetId="11" r:id="rId11"/>
  </sheets>
  <definedNames>
    <definedName name="_xlnm.Print_Area" localSheetId="0">'Rekapitulace stavby'!$D$4:$AO$76,'Rekapitulace stavby'!$C$82:$AQ$107</definedName>
    <definedName name="_xlnm._FilterDatabase" localSheetId="1" hidden="1">'22015 - VRN - 22015 - VRN...'!$C$122:$K$150</definedName>
    <definedName name="_xlnm.Print_Area" localSheetId="1">'22015 - VRN - 22015 - VRN...'!$C$4:$J$76,'22015 - VRN - 22015 - VRN...'!$C$82:$J$104,'22015 - VRN - 22015 - VRN...'!$C$110:$J$150</definedName>
    <definedName name="_xlnm._FilterDatabase" localSheetId="2" hidden="1">'22015-D.1.1; D.1.2 - Stav...'!$C$145:$K$1248</definedName>
    <definedName name="_xlnm.Print_Area" localSheetId="2">'22015-D.1.1; D.1.2 - Stav...'!$C$4:$J$76,'22015-D.1.1; D.1.2 - Stav...'!$C$82:$J$127,'22015-D.1.1; D.1.2 - Stav...'!$C$133:$J$1248</definedName>
    <definedName name="_xlnm._FilterDatabase" localSheetId="3" hidden="1">'22015-D.1.4.a - 22015-D.1...'!$C$123:$K$158</definedName>
    <definedName name="_xlnm.Print_Area" localSheetId="3">'22015-D.1.4.a - 22015-D.1...'!$C$4:$J$76,'22015-D.1.4.a - 22015-D.1...'!$C$82:$J$103,'22015-D.1.4.a - 22015-D.1...'!$C$109:$J$158</definedName>
    <definedName name="_xlnm._FilterDatabase" localSheetId="4" hidden="1">'01 - Zařízení č.01 - Větr...'!$C$126:$K$148</definedName>
    <definedName name="_xlnm.Print_Area" localSheetId="4">'01 - Zařízení č.01 - Větr...'!$C$4:$J$76,'01 - Zařízení č.01 - Větr...'!$C$82:$J$104,'01 - Zařízení č.01 - Větr...'!$C$110:$J$148</definedName>
    <definedName name="_xlnm._FilterDatabase" localSheetId="5" hidden="1">'02 - Zařízení č.02 - Větr...'!$C$123:$K$140</definedName>
    <definedName name="_xlnm.Print_Area" localSheetId="5">'02 - Zařízení č.02 - Větr...'!$C$4:$J$76,'02 - Zařízení č.02 - Větr...'!$C$82:$J$101,'02 - Zařízení č.02 - Větr...'!$C$107:$J$140</definedName>
    <definedName name="_xlnm._FilterDatabase" localSheetId="6" hidden="1">'03 - Zařízení č.03-Chlaze...'!$C$125:$K$148</definedName>
    <definedName name="_xlnm.Print_Area" localSheetId="6">'03 - Zařízení č.03-Chlaze...'!$C$4:$J$76,'03 - Zařízení č.03-Chlaze...'!$C$82:$J$103,'03 - Zařízení č.03-Chlaze...'!$C$109:$J$148</definedName>
    <definedName name="_xlnm._FilterDatabase" localSheetId="7" hidden="1">'spol - Společné'!$C$125:$K$138</definedName>
    <definedName name="_xlnm.Print_Area" localSheetId="7">'spol - Společné'!$C$4:$J$76,'spol - Společné'!$C$82:$J$103,'spol - Společné'!$C$109:$J$138</definedName>
    <definedName name="_xlnm._FilterDatabase" localSheetId="8" hidden="1">'22015-D.1.4.e - D.1.4.e -...'!$C$127:$K$192</definedName>
    <definedName name="_xlnm.Print_Area" localSheetId="8">'22015-D.1.4.e - D.1.4.e -...'!$C$4:$J$76,'22015-D.1.4.e - D.1.4.e -...'!$C$82:$J$107,'22015-D.1.4.e - D.1.4.e -...'!$C$113:$J$192</definedName>
    <definedName name="_xlnm._FilterDatabase" localSheetId="9" hidden="1">'22015-D.1.4.g - D.1.4.g -...'!$C$121:$K$126</definedName>
    <definedName name="_xlnm.Print_Area" localSheetId="9">'22015-D.1.4.g - D.1.4.g -...'!$C$4:$J$76,'22015-D.1.4.g - D.1.4.g -...'!$C$82:$J$101,'22015-D.1.4.g - D.1.4.g -...'!$C$107:$J$126</definedName>
    <definedName name="_xlnm._FilterDatabase" localSheetId="10" hidden="1">'22015-D.1.4.h - D.1.4.h -...'!$C$121:$K$126</definedName>
    <definedName name="_xlnm.Print_Area" localSheetId="10">'22015-D.1.4.h - D.1.4.h -...'!$C$4:$J$76,'22015-D.1.4.h - D.1.4.h -...'!$C$82:$J$101,'22015-D.1.4.h - D.1.4.h -...'!$C$107:$J$126</definedName>
    <definedName name="_xlnm.Print_Titles" localSheetId="0">'Rekapitulace stavby'!$92:$92</definedName>
    <definedName name="_xlnm.Print_Titles" localSheetId="1">'22015 - VRN - 22015 - VRN...'!$122:$122</definedName>
    <definedName name="_xlnm.Print_Titles" localSheetId="2">'22015-D.1.1; D.1.2 - Stav...'!$145:$145</definedName>
    <definedName name="_xlnm.Print_Titles" localSheetId="3">'22015-D.1.4.a - 22015-D.1...'!$123:$123</definedName>
    <definedName name="_xlnm.Print_Titles" localSheetId="4">'01 - Zařízení č.01 - Větr...'!$126:$126</definedName>
    <definedName name="_xlnm.Print_Titles" localSheetId="5">'02 - Zařízení č.02 - Větr...'!$123:$123</definedName>
    <definedName name="_xlnm.Print_Titles" localSheetId="6">'03 - Zařízení č.03-Chlaze...'!$125:$125</definedName>
    <definedName name="_xlnm.Print_Titles" localSheetId="7">'spol - Společné'!$125:$125</definedName>
    <definedName name="_xlnm.Print_Titles" localSheetId="8">'22015-D.1.4.e - D.1.4.e -...'!$127:$127</definedName>
    <definedName name="_xlnm.Print_Titles" localSheetId="9">'22015-D.1.4.g - D.1.4.g -...'!$121:$121</definedName>
    <definedName name="_xlnm.Print_Titles" localSheetId="10">'22015-D.1.4.h - D.1.4.h -...'!$121:$121</definedName>
  </definedNames>
  <calcPr fullCalcOnLoad="1"/>
</workbook>
</file>

<file path=xl/sharedStrings.xml><?xml version="1.0" encoding="utf-8"?>
<sst xmlns="http://schemas.openxmlformats.org/spreadsheetml/2006/main" count="13017" uniqueCount="2005">
  <si>
    <t>Export Komplet</t>
  </si>
  <si>
    <t/>
  </si>
  <si>
    <t>2.0</t>
  </si>
  <si>
    <t>ZAMOK</t>
  </si>
  <si>
    <t>False</t>
  </si>
  <si>
    <t>{1a59bca9-4201-4d77-955e-a9f9fe5bd8a8}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</si>
  <si>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</si>
  <si>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</si>
  <si>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</si>
  <si>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</si>
  <si>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</si>
  <si>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</si>
  <si>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</si>
  <si>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</si>
  <si>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</si>
  <si>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</si>
  <si>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</si>
  <si>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22015 - Přístavba k lůžkovému výtahu k objektu -A- Domova důchodců POHODA v Turnově</t>
  </si>
  <si>
    <t>KSO:</t>
  </si>
  <si>
    <t>CC-CZ:</t>
  </si>
  <si>
    <t>Místo:</t>
  </si>
  <si>
    <t>Turnov</t>
  </si>
  <si>
    <t>Datum:</t>
  </si>
  <si>
    <t>20. 6. 2022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</si>
  <si>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</si>
  <si>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</si>
  <si>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</si>
  <si>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</si>
  <si>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</si>
  <si>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</si>
  <si>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</si>
  <si>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</si>
  <si>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46506942</t>
  </si>
  <si>
    <t>PROFES PROJEKT spol. s r.o.</t>
  </si>
  <si>
    <t>CZ46506942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</si>
  <si>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</si>
  <si>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</si>
  <si>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</si>
  <si>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</si>
  <si>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</si>
  <si>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</si>
  <si>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</si>
  <si>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</si>
  <si>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</si>
  <si>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</si>
  <si>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</si>
  <si>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</si>
  <si>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</si>
  <si>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</si>
  <si>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</si>
  <si>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</si>
  <si>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</si>
  <si>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</si>
  <si>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</si>
  <si>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</si>
  <si>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</si>
  <si>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</si>
  <si>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</si>
  <si>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</si>
  <si>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</si>
  <si>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</si>
  <si>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</si>
  <si>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</si>
  <si>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</si>
  <si>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</si>
  <si>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</si>
  <si>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</si>
  <si>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</si>
  <si>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</si>
  <si>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</si>
  <si>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</si>
  <si>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</si>
  <si>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</si>
  <si>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</si>
  <si>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</si>
  <si>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</si>
  <si>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</si>
  <si>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</si>
  <si>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</si>
  <si>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</si>
  <si>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</si>
  <si>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</si>
  <si>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</si>
  <si>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</si>
  <si>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22015 - VRN</t>
  </si>
  <si>
    <t>22015 - VRN - Vedlejší rozpočtové náklady</t>
  </si>
  <si>
    <t>STA</t>
  </si>
  <si>
    <t>1</t>
  </si>
  <si>
    <t>{652ab31d-b1df-418a-b1fc-85b10dc112d8}</t>
  </si>
  <si>
    <t>2</t>
  </si>
  <si>
    <t>22015-D.1.1; D.1.2</t>
  </si>
  <si>
    <t>Stavební řešení</t>
  </si>
  <si>
    <t>{c6d93492-8ada-4d89-b0ec-222b39bf861f}</t>
  </si>
  <si>
    <t>22015 - D.1.4</t>
  </si>
  <si>
    <t>D.1.4 - Technika prostředí staveb</t>
  </si>
  <si>
    <t>{a28146b7-3fe1-4235-b0c1-e608d9275e63}</t>
  </si>
  <si>
    <t>22015-D.1.4.a</t>
  </si>
  <si>
    <t>22015-D.1.4.a - Ústřední vytápění</t>
  </si>
  <si>
    <t>Soupis</t>
  </si>
  <si>
    <t>{a3710d17-2677-4204-87db-e2907ba65db8}</t>
  </si>
  <si>
    <t>22015-D.1.4.c</t>
  </si>
  <si>
    <t>D.1.4.c - Vzduchotechnika, klimatizace</t>
  </si>
  <si>
    <t>{03912dcd-760a-4902-8805-de9f9ee2aca2}</t>
  </si>
  <si>
    <t>01</t>
  </si>
  <si>
    <t xml:space="preserve">Zařízení č.01 - Větrání CHÚC_NÁSTUP.VÝTAHU+VÝTAH </t>
  </si>
  <si>
    <t>3</t>
  </si>
  <si>
    <t>{b90a64ae-ce9e-4e3f-a745-d8611cbdb39a}</t>
  </si>
  <si>
    <t>02</t>
  </si>
  <si>
    <t>Zařízení č.02 - Větrání CHÚC_SCHODIŠTĚ</t>
  </si>
  <si>
    <t>{ee9e3001-ed44-4c7c-bb43-0f6dcc8858f8}</t>
  </si>
  <si>
    <t>03</t>
  </si>
  <si>
    <t>Zařízení č.03-Chlazení UPS č.m.0.16</t>
  </si>
  <si>
    <t>{afec11a2-f0e8-4cc9-af68-fa0b2cf3b124}</t>
  </si>
  <si>
    <t>spol</t>
  </si>
  <si>
    <t>Společné</t>
  </si>
  <si>
    <t>{7a77070f-724f-437f-af1b-954999cefc10}</t>
  </si>
  <si>
    <t>22015-D.1.4.e</t>
  </si>
  <si>
    <t>D.1.4.e - Zdravotní technika</t>
  </si>
  <si>
    <t>{c4ab3010-f290-4eea-a15c-9e001c7ccaaf}</t>
  </si>
  <si>
    <t>22015-D.1.4.g</t>
  </si>
  <si>
    <t>D.1.4.g - Elektroinstalace, ochrana před bleskem</t>
  </si>
  <si>
    <t>{26b4840d-db8f-4371-a9b5-5bd1d20b5811}</t>
  </si>
  <si>
    <t>22015-D.1.4.h</t>
  </si>
  <si>
    <t>D.1.4.h - Slaboproudé rozvody EPS</t>
  </si>
  <si>
    <t>{3469a332-6e23-4fcd-8c5f-94984da526e6}</t>
  </si>
  <si>
    <t>KRYCÍ LIST SOUPISU PRACÍ</t>
  </si>
  <si>
    <t>Objekt:</t>
  </si>
  <si>
    <t>22015 - VRN - 22015 - VRN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</si>
  <si>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</si>
  <si>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</si>
  <si>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</si>
  <si>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</si>
  <si>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</si>
  <si>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</si>
  <si>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</si>
  <si>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</si>
  <si>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</si>
  <si>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</si>
  <si>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</si>
  <si>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</si>
  <si>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</si>
  <si>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</si>
  <si>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</si>
  <si>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</si>
  <si>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</si>
  <si>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</si>
  <si>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</si>
  <si>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</si>
  <si>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</si>
  <si>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</si>
  <si>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</si>
  <si>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</si>
  <si>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</si>
  <si>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</si>
  <si>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</si>
  <si>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</si>
  <si>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</si>
  <si>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</si>
  <si>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</si>
  <si>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</si>
  <si>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012103000-2</t>
  </si>
  <si>
    <t>Vytyčení podzemních sítí a zařízení</t>
  </si>
  <si>
    <t>kpl</t>
  </si>
  <si>
    <t>1024</t>
  </si>
  <si>
    <t>-1786559220</t>
  </si>
  <si>
    <t>PP</t>
  </si>
  <si>
    <t>VRN</t>
  </si>
  <si>
    <t>Vedlejší rozpočtové náklady</t>
  </si>
  <si>
    <t>5</t>
  </si>
  <si>
    <t>VRN1</t>
  </si>
  <si>
    <t>Průzkumné, geodetické a projektové práce</t>
  </si>
  <si>
    <t>012002000</t>
  </si>
  <si>
    <t>Geodetické práce</t>
  </si>
  <si>
    <t>993644444</t>
  </si>
  <si>
    <t>012303000</t>
  </si>
  <si>
    <t>Geodetické práce po výstavbě (geodet zaměření podklad pro KN)</t>
  </si>
  <si>
    <t>-664330525</t>
  </si>
  <si>
    <t>Geodetické práce po výstavbě</t>
  </si>
  <si>
    <t>013244000</t>
  </si>
  <si>
    <t>Dokumentace pro provádění stavby - výrobní dokumentace</t>
  </si>
  <si>
    <t>2089108865</t>
  </si>
  <si>
    <t>013254000</t>
  </si>
  <si>
    <t>Dokumentace skutečného provedení stavby</t>
  </si>
  <si>
    <t>584692199</t>
  </si>
  <si>
    <t>6</t>
  </si>
  <si>
    <t>013274000</t>
  </si>
  <si>
    <t>Pasportizace objektu před započetím prací</t>
  </si>
  <si>
    <t>-1486129862</t>
  </si>
  <si>
    <t>VRN3</t>
  </si>
  <si>
    <t>Zařízení staveniště</t>
  </si>
  <si>
    <t>7</t>
  </si>
  <si>
    <t>030001000</t>
  </si>
  <si>
    <t>945252460</t>
  </si>
  <si>
    <t>8</t>
  </si>
  <si>
    <t>034002000</t>
  </si>
  <si>
    <t>Zabezpečení staveniště</t>
  </si>
  <si>
    <t>-638001861</t>
  </si>
  <si>
    <t>VRN6</t>
  </si>
  <si>
    <t>Územní vlivy</t>
  </si>
  <si>
    <t>9</t>
  </si>
  <si>
    <t>062002000</t>
  </si>
  <si>
    <t>Ztížené dopravní podmínky</t>
  </si>
  <si>
    <t>2014945930</t>
  </si>
  <si>
    <t>VRN7</t>
  </si>
  <si>
    <t>Provozní vlivy</t>
  </si>
  <si>
    <t>10</t>
  </si>
  <si>
    <t>071002000</t>
  </si>
  <si>
    <t>Provoz investora, třetích osob</t>
  </si>
  <si>
    <t>92029807</t>
  </si>
  <si>
    <t>22015-D.1.1; D.1.2 - Stavební řešení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</si>
  <si>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</si>
  <si>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</si>
  <si>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</si>
  <si>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</si>
  <si>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</si>
  <si>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</si>
  <si>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</si>
  <si>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</si>
  <si>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</si>
  <si>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</si>
  <si>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</si>
  <si>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</si>
  <si>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</si>
  <si>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</si>
  <si>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</si>
  <si>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</si>
  <si>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</si>
  <si>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</si>
  <si>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</si>
  <si>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</si>
  <si>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</si>
  <si>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</si>
  <si>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</si>
  <si>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</si>
  <si>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</si>
  <si>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43-M - Montáž ocelových konstrukcí</t>
  </si>
  <si>
    <t>OST - Ostatní</t>
  </si>
  <si>
    <t>Ostatní - Ostatní</t>
  </si>
  <si>
    <t xml:space="preserve">    002 - Ostatní </t>
  </si>
  <si>
    <t xml:space="preserve">    333 - Požárně bezpečnostní řešení</t>
  </si>
  <si>
    <t>HSV</t>
  </si>
  <si>
    <t>Práce a dodávky HSV</t>
  </si>
  <si>
    <t>Zemní práce</t>
  </si>
  <si>
    <t>113106123</t>
  </si>
  <si>
    <t>Rozebrání dlažeb ze zámkových dlaždic komunikací pro pěší ručně</t>
  </si>
  <si>
    <t>m2</t>
  </si>
  <si>
    <t>955948524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</si>
  <si>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</si>
  <si>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113107322</t>
  </si>
  <si>
    <t>Odstranění podkladu z kameniva drceného tl přes 100 do 200 mm strojně pl do 50 m2</t>
  </si>
  <si>
    <t>-1104553620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</si>
  <si>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</si>
  <si>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113202111</t>
  </si>
  <si>
    <t>Vytrhání obrub krajníků obrubníků stojatých</t>
  </si>
  <si>
    <t>m</t>
  </si>
  <si>
    <t>149795340</t>
  </si>
  <si>
    <t>Vytrhání obrub  s vybouráním lože, s přemístěním hmot na skládku na vzdálenost do 3 m nebo s naložením na dopravní prostředek z krajníků nebo obrubníků stojatých</t>
  </si>
  <si>
    <t>VV</t>
  </si>
  <si>
    <t>12,5+4,5</t>
  </si>
  <si>
    <t>Mezisoučet</t>
  </si>
  <si>
    <t>131151102</t>
  </si>
  <si>
    <t>Hloubení jam nezapažených v hornině třídy těžitelnosti I skupiny 1 a 2 objem do 50 m3 strojně</t>
  </si>
  <si>
    <t>m3</t>
  </si>
  <si>
    <t>-813151954</t>
  </si>
  <si>
    <t>Hloubení nezapažených jam a zářezů strojně s urovnáním dna do předepsaného profilu a spádu v hornině třídy těžitelnosti I skupiny 1 a 2 přes 20 do 50 m3</t>
  </si>
  <si>
    <t>1,7*3,37*3,99+0,7*3,37*1,8</t>
  </si>
  <si>
    <t>Mezisoučet jáma výtah</t>
  </si>
  <si>
    <t>132111401</t>
  </si>
  <si>
    <t>Hloubená vykopávka pod základy v hornině třídy těžitelnosti I skupiny 1 a 2 ručně</t>
  </si>
  <si>
    <t>1089879556</t>
  </si>
  <si>
    <t>Hloubená vykopávka pod základy ručně s přehozením výkopku na vzdálenost 3 m nebo s naložením na dopravní prostředek v hornině třídy těžitelnosti I skupiny 1 a 2</t>
  </si>
  <si>
    <t>0,3*0,9*(3,99+3,37)</t>
  </si>
  <si>
    <t>Mezisoučet výtahová šachta</t>
  </si>
  <si>
    <t>133112811</t>
  </si>
  <si>
    <t>Hloubení nezapažených šachet v hornině třídy těžitelnosti I skupiny 1 a 2 plocha výkopu do 4 m2 ručně</t>
  </si>
  <si>
    <t>1983021471</t>
  </si>
  <si>
    <t>Hloubení nezapažených šachet ručně v horninách třídy těžitelnosti I skupiny 1 a 2, půdorysná plocha výkopu do 4 m2</t>
  </si>
  <si>
    <t>0,6*0,6*0,95*2</t>
  </si>
  <si>
    <t>162211311</t>
  </si>
  <si>
    <t>Vodorovné přemístění výkopku z horniny třídy těžitelnosti I skupiny 1 až 3 stavebním kolečkem do 10 m</t>
  </si>
  <si>
    <t>1177515841</t>
  </si>
  <si>
    <t>Vodorovné přemístění výkopku nebo sypaniny stavebním kolečkem s vyprázdněním kolečka na hromady nebo do dopravního prostředku na vzdálenost do 10 m z horniny třídy těžitelnosti I, skupiny 1 až 3</t>
  </si>
  <si>
    <t>27,105+1,987+0,684</t>
  </si>
  <si>
    <t xml:space="preserve">Mezisoučet </t>
  </si>
  <si>
    <t>162211319</t>
  </si>
  <si>
    <t>Příplatek k vodorovnému přemístění výkopku z horniny třídy těžitelnosti I skupiny 1 až 3 stavebním kolečkem za každých dalších 10 m</t>
  </si>
  <si>
    <t>-412840959</t>
  </si>
  <si>
    <t>Vodorovné přemístění výkopku nebo sypaniny stavebním kolečkem s vyprázdněním kolečka na hromady nebo do dopravního prostředku na vzdálenost do 10 m Příplatek za každých dalších 10 m k ceně -1311</t>
  </si>
  <si>
    <t>29,776*2</t>
  </si>
  <si>
    <t>162751117</t>
  </si>
  <si>
    <t>Vodorovné přemístění přes 9 000 do 10000 m výkopku/sypaniny z horniny třídy těžitelnosti I skupiny 1 až 3</t>
  </si>
  <si>
    <t>1678651629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</si>
  <si>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</si>
  <si>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162751119</t>
  </si>
  <si>
    <t>Příplatek k vodorovnému přemístění výkopku/sypaniny z horniny třídy těžitelnosti I skupiny 1 až 3 ZKD 1000 m přes 10000 m</t>
  </si>
  <si>
    <t>-446558563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</si>
  <si>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
(resp. skládku zhotovitele)</t>
  </si>
  <si>
    <t>29,776*10</t>
  </si>
  <si>
    <t>11</t>
  </si>
  <si>
    <t>171201231</t>
  </si>
  <si>
    <t>Poplatek za uložení zeminy a kamení na recyklační skládce (skládkovné) kód odpadu 17 05 04</t>
  </si>
  <si>
    <t>t</t>
  </si>
  <si>
    <t>635604506</t>
  </si>
  <si>
    <t>Poplatek za uložení stavebního odpadu na recyklační skládce (skládkovné) zeminy a kamení zatříděného do Katalogu odpadů pod kódem 17 05 04</t>
  </si>
  <si>
    <t>(27,105+1,987+0,684)*1,8</t>
  </si>
  <si>
    <t>12</t>
  </si>
  <si>
    <t>174151101</t>
  </si>
  <si>
    <t>Zásyp jam, šachet rýh nebo kolem objektů sypaninou se zhutněním</t>
  </si>
  <si>
    <t>697461116</t>
  </si>
  <si>
    <t>Zásyp sypaninou z jakékoliv horniny strojně s uložením výkopku ve vrstvách se zhutněním jam, šachet, rýh nebo kolem objektů v těchto vykopávkách</t>
  </si>
  <si>
    <t>0,7*3,37*1,8</t>
  </si>
  <si>
    <t>13</t>
  </si>
  <si>
    <t>M</t>
  </si>
  <si>
    <t>58331202</t>
  </si>
  <si>
    <t>štěrkodrť netříděná do 100mm amfibolit  vč. dopravy</t>
  </si>
  <si>
    <t>-1014574496</t>
  </si>
  <si>
    <t>štěrkodrť netříděná do 100mm amfibolit vč. dopravy</t>
  </si>
  <si>
    <t>4,246*2</t>
  </si>
  <si>
    <t>14</t>
  </si>
  <si>
    <t>181351003</t>
  </si>
  <si>
    <t>Rozprostření ornice tl vrstvy do 200 mm pl do 100 m2 v rovině nebo ve svahu do 1:5 strojně</t>
  </si>
  <si>
    <t>1037646806</t>
  </si>
  <si>
    <t>Rozprostření a urovnání ornice v rovině nebo ve svahu sklonu do 1:5 strojně při souvislé ploše do 100 m2, tl. vrstvy do 200 mm</t>
  </si>
  <si>
    <t>181411121</t>
  </si>
  <si>
    <t>Založení lučního trávníku výsevem pl do 1000 m2 v rovině a ve svahu do 1:5</t>
  </si>
  <si>
    <t>89591012</t>
  </si>
  <si>
    <t>Založení trávníku na půdě předem připravené plochy do 1000 m2 výsevem včetně utažení lučního v rovině nebo na svahu do 1:5</t>
  </si>
  <si>
    <t>16</t>
  </si>
  <si>
    <t>00572470</t>
  </si>
  <si>
    <t>osivo směs travní univerzál</t>
  </si>
  <si>
    <t>kg</t>
  </si>
  <si>
    <t>669200578</t>
  </si>
  <si>
    <t>15*0,02 'Přepočtené koeficientem množství</t>
  </si>
  <si>
    <t>17</t>
  </si>
  <si>
    <t>181951112</t>
  </si>
  <si>
    <t>Úprava pláně v hornině třídy těžitelnosti I skupiny 1 až 3 se zhutněním strojně</t>
  </si>
  <si>
    <t>-73174532</t>
  </si>
  <si>
    <t>Úprava pláně vyrovnáním výškových rozdílů strojně v hornině třídy těžitelnosti I, skupiny 1 až 3 se zhutněním</t>
  </si>
  <si>
    <t>3,6*4,6</t>
  </si>
  <si>
    <t>Mezisoučet výtah</t>
  </si>
  <si>
    <t>11,3*4</t>
  </si>
  <si>
    <t>Mezisoučet plocha</t>
  </si>
  <si>
    <t>Součet</t>
  </si>
  <si>
    <t>18</t>
  </si>
  <si>
    <t>184802111</t>
  </si>
  <si>
    <t>Chemické odplevelení před založením kultury nad 20 m2 postřikem na široko v rovině a svahu do 1:5</t>
  </si>
  <si>
    <t>2011527557</t>
  </si>
  <si>
    <t>Chemické odplevelení půdy před založením kultury, trávníku nebo zpevněných ploch  o výměře jednotlivě přes 20 m2 v rovině nebo na svahu do 1:5 postřikem na široko</t>
  </si>
  <si>
    <t>19</t>
  </si>
  <si>
    <t>R-1-A.00-1001</t>
  </si>
  <si>
    <t>Očištění stávajícího základy od zeminy</t>
  </si>
  <si>
    <t>-702435677</t>
  </si>
  <si>
    <t>1*(3,99+3,99+3,37)</t>
  </si>
  <si>
    <t>Zakládání</t>
  </si>
  <si>
    <t>20</t>
  </si>
  <si>
    <t>273321411</t>
  </si>
  <si>
    <t>Základové desky ze ŽB bez zvýšených nároků na prostředí tř. C 20/25 - podkladní</t>
  </si>
  <si>
    <t>400790544</t>
  </si>
  <si>
    <t>Základy z betonu železového (bez výztuže) desky z betonu bez zvláštních nároků na prostředí tř. C 20/25</t>
  </si>
  <si>
    <t>4,6*3,6*0,15</t>
  </si>
  <si>
    <t>Mezisoučet podkladní</t>
  </si>
  <si>
    <t>273322511</t>
  </si>
  <si>
    <t>Základové desky ze ŽB se zvýšenými nároky na prostředí tř. C 25/30 CX3   -  tl.500mmn</t>
  </si>
  <si>
    <t>-21756190</t>
  </si>
  <si>
    <t>Základy z betonu železového (bez výztuže) desky z betonu se zvýšenými nároky na prostředí tř. C 25/30</t>
  </si>
  <si>
    <t>0,5*4*3,4</t>
  </si>
  <si>
    <t>22</t>
  </si>
  <si>
    <t>273361821</t>
  </si>
  <si>
    <t>Výztuž zvýtahové šachty betonářskou ocelí 10 505 (R)</t>
  </si>
  <si>
    <t>-692149311</t>
  </si>
  <si>
    <t>Výztuž zvýtahové šachty betonářskou ocelí 10 505 (R) viz v.č. D.1.1.b-14</t>
  </si>
  <si>
    <t>23</t>
  </si>
  <si>
    <t>273362021</t>
  </si>
  <si>
    <t>Výztuž základových desek svařovanými sítěmi Kari</t>
  </si>
  <si>
    <t>1319908330</t>
  </si>
  <si>
    <t>Výztuž základů desek ze svařovaných sítí z drátů typu KARI</t>
  </si>
  <si>
    <t>3,6*4,6*1,1*0,00303</t>
  </si>
  <si>
    <t>Mezisoučet podkladní beton</t>
  </si>
  <si>
    <t>24</t>
  </si>
  <si>
    <t>273362021.cz</t>
  </si>
  <si>
    <t>Výztuž výtahové šachty svařovanými sítěmi Kari</t>
  </si>
  <si>
    <t>358709659</t>
  </si>
  <si>
    <t>25</t>
  </si>
  <si>
    <t>275313711</t>
  </si>
  <si>
    <t>Základové patky z betonu tř. C 20/25</t>
  </si>
  <si>
    <t>-118017111</t>
  </si>
  <si>
    <t>Základy z betonu prostého patky a bloky z betonu kamenem neprokládaného tř. C 20/25</t>
  </si>
  <si>
    <t>0,6*0,6*1*2</t>
  </si>
  <si>
    <t>26</t>
  </si>
  <si>
    <t>275351121</t>
  </si>
  <si>
    <t>Zřízení bednění základových patek</t>
  </si>
  <si>
    <t>-1300708822</t>
  </si>
  <si>
    <t>Bednění základů patek zřízení</t>
  </si>
  <si>
    <t>0,6*4*0,3*2</t>
  </si>
  <si>
    <t>Mezisoučet patky pro přístřešek</t>
  </si>
  <si>
    <t>27</t>
  </si>
  <si>
    <t>279232513</t>
  </si>
  <si>
    <t>Postupná podezdívka základového zdiva cihlami betonovými (ztrascené bednění) na MC</t>
  </si>
  <si>
    <t>1759761171</t>
  </si>
  <si>
    <t>Postupná podezdívka základového zdiva  jakékoliv tloušťky, bez výkopu a zapažení na maltu cementovou cihlami betonovými</t>
  </si>
  <si>
    <t>0,2*(0,8*3,37)</t>
  </si>
  <si>
    <t>0,2*(1,6*3,37)</t>
  </si>
  <si>
    <t>0,2*(0,6*4,2)</t>
  </si>
  <si>
    <t>Svislé a kompletní konstrukce</t>
  </si>
  <si>
    <t>28</t>
  </si>
  <si>
    <t>310238211</t>
  </si>
  <si>
    <t>Zazdívka otvorů pl přes 0,25 do 1 m2 ve zdivu nadzákladovém cihlami pálenými na MVC</t>
  </si>
  <si>
    <t>-513558095</t>
  </si>
  <si>
    <t>Zazdívka otvorů ve zdivu nadzákladovém cihlami pálenými  plochy přes 0,25 m2 do 1 m2 na maltu vápenocementovou</t>
  </si>
  <si>
    <t>0,5*0,5</t>
  </si>
  <si>
    <t>Mezisoučet 0,01</t>
  </si>
  <si>
    <t>0,2</t>
  </si>
  <si>
    <t>29</t>
  </si>
  <si>
    <t>310239211</t>
  </si>
  <si>
    <t>Zazdívka otvorů pl přes 1 do 4 m2 ve zdivu nadzákladovém cihlami pálenými na MVC</t>
  </si>
  <si>
    <t>-431777210</t>
  </si>
  <si>
    <t>Zazdívka otvorů ve zdivu nadzákladovém cihlami pálenými  plochy přes 1 m2 do 4 m2 na maltu vápenocementovou</t>
  </si>
  <si>
    <t>0,9*2,1*0,3</t>
  </si>
  <si>
    <t>Mezisoučet 2,31</t>
  </si>
  <si>
    <t>0,92*2,1*0,65</t>
  </si>
  <si>
    <t>Mezisoučet 0,03</t>
  </si>
  <si>
    <t>0,25</t>
  </si>
  <si>
    <t>1,3</t>
  </si>
  <si>
    <t>Mezisoučet 2 np</t>
  </si>
  <si>
    <t>30</t>
  </si>
  <si>
    <t>311113143</t>
  </si>
  <si>
    <t>Nosná zeď tl přes 200 do 250 mm z hladkých tvárnic ztraceného bednění včetně výplně z betonu tř. C 20/25</t>
  </si>
  <si>
    <t>1597390904</t>
  </si>
  <si>
    <t>Nadzákladové zdi z tvárnic ztraceného bednění  hladkých, včetně výplně z betonu třídy C 20/25, tloušťky zdiva přes 200 do 250 mm</t>
  </si>
  <si>
    <t>12,16*(3,04+3,04+2,85+2,85)</t>
  </si>
  <si>
    <t>-1,68*2,28-1,88*2,28</t>
  </si>
  <si>
    <t>Mezisoučet 1np</t>
  </si>
  <si>
    <t>-1,68*2,28-1,7*1,7</t>
  </si>
  <si>
    <t>-1,97*2,28-1,7*1,7</t>
  </si>
  <si>
    <t>Mezisoučet 3NP</t>
  </si>
  <si>
    <t>31</t>
  </si>
  <si>
    <t>311231115</t>
  </si>
  <si>
    <t>Zdivo nosné z cihel dl 290 mm P7 až 15 na SMS 5 MPa</t>
  </si>
  <si>
    <t>560726647</t>
  </si>
  <si>
    <t>Zdivo z cihel pálených nosné z cihel plných dl. 290 mm P 7 až 15, na maltu ze suché směsi 5 MPa</t>
  </si>
  <si>
    <t>0,4*(0,3+0,3)*2</t>
  </si>
  <si>
    <t>Mezisoučet 127</t>
  </si>
  <si>
    <t>0,5</t>
  </si>
  <si>
    <t>0,65</t>
  </si>
  <si>
    <t>Mezisoučet 2 nP</t>
  </si>
  <si>
    <t>32</t>
  </si>
  <si>
    <t>311235151</t>
  </si>
  <si>
    <t>Zdivo jednovrstvé z cihel broušených do P10 na tenkovrstvou maltu tl 300 mm</t>
  </si>
  <si>
    <t>679452964</t>
  </si>
  <si>
    <t>Zdivo jednovrstvé z cihel děrovaných broušených na celoplošnou tenkovrstvou maltu, pevnost cihel do P10, tl. zdiva 300 mm</t>
  </si>
  <si>
    <t>3,88*2,1</t>
  </si>
  <si>
    <t>Mezisoučet 3,29</t>
  </si>
  <si>
    <t>16,5</t>
  </si>
  <si>
    <t>Mezisoučet stěna pod skleněným obkladem  T 30 profi</t>
  </si>
  <si>
    <t>33</t>
  </si>
  <si>
    <t>311235181</t>
  </si>
  <si>
    <t>Zdivo jednovrstvé z cihel broušených do P10 na tenkovrstvou maltu tl 380 mm  -  38 TB PROFI</t>
  </si>
  <si>
    <t>1573031239</t>
  </si>
  <si>
    <t>12,8*3,6</t>
  </si>
  <si>
    <t>-1,7*1,7*2-1,88*2,28</t>
  </si>
  <si>
    <t>Mezisoučet venk.stěna</t>
  </si>
  <si>
    <t>10,9*3,6</t>
  </si>
  <si>
    <t>-1,68*2,28*3</t>
  </si>
  <si>
    <t>Mezisoučet vnitřní stěna</t>
  </si>
  <si>
    <t>1,8*4,5+1,2*4,5</t>
  </si>
  <si>
    <t>Mezisoučet nadezdívky</t>
  </si>
  <si>
    <t>3,5*3,3</t>
  </si>
  <si>
    <t>-1,86*2,1</t>
  </si>
  <si>
    <t>Mezisoučet 1.NP  - 1,26 - exter</t>
  </si>
  <si>
    <t>-16,5</t>
  </si>
  <si>
    <t>Mezisoučet stěna pod skleněným obkladem</t>
  </si>
  <si>
    <t>34</t>
  </si>
  <si>
    <t>317168021</t>
  </si>
  <si>
    <t>Překlad keramický plochý š 145 mm dl 1000 mm</t>
  </si>
  <si>
    <t>kus</t>
  </si>
  <si>
    <t>-2072367640</t>
  </si>
  <si>
    <t>Překlady keramické ploché osazené do maltového lože, výšky překladu 71 mm šířky 145 mm, délky 1000 mm</t>
  </si>
  <si>
    <t>Mezisoučet 1NP</t>
  </si>
  <si>
    <t>Mezisoučet 2 NP</t>
  </si>
  <si>
    <t>Mezisoučet 3 NP</t>
  </si>
  <si>
    <t>Mezisoučet nika elektrorozvaděče</t>
  </si>
  <si>
    <t>35</t>
  </si>
  <si>
    <t>317168022</t>
  </si>
  <si>
    <t>Překlad keramický plochý š 145 mm dl 1250 mm</t>
  </si>
  <si>
    <t>-2140010537</t>
  </si>
  <si>
    <t>Překlady keramické ploché osazené do maltového lože, výšky překladu 71 mm šířky 145 mm, délky 1250 mm</t>
  </si>
  <si>
    <t>Mezisoučet 2NP</t>
  </si>
  <si>
    <t>Mezisoučet 1 PP</t>
  </si>
  <si>
    <t>36</t>
  </si>
  <si>
    <t>317168023</t>
  </si>
  <si>
    <t>Překlad keramický plochý š 145 mm dl 1500 mm</t>
  </si>
  <si>
    <t>769031166</t>
  </si>
  <si>
    <t>Překlady keramické ploché osazené do maltového lože, výšky překladu 71 mm šířky 145 mm, délky 1500 mm</t>
  </si>
  <si>
    <t>Mezisoučet 1 NP</t>
  </si>
  <si>
    <t>Mezisoučet3 NP</t>
  </si>
  <si>
    <t>37</t>
  </si>
  <si>
    <t>317168026</t>
  </si>
  <si>
    <t>Překlad keramický plochý š 145 mm dl 2250 mm</t>
  </si>
  <si>
    <t>466619316</t>
  </si>
  <si>
    <t>Překlady keramické ploché osazené do maltového lože, výšky překladu 71 mm šířky 145 mm, délky 2250 mm</t>
  </si>
  <si>
    <t>38</t>
  </si>
  <si>
    <t>317168052</t>
  </si>
  <si>
    <t>Překlad keramický vysoký v 238 mm dl 1250 mm</t>
  </si>
  <si>
    <t>-2031535850</t>
  </si>
  <si>
    <t>Překlady keramické vysoké osazené do maltového lože, šířky překladu 70 mm výšky 238 mm, délky 1250 mm</t>
  </si>
  <si>
    <t>Mezisoučet 3.NP</t>
  </si>
  <si>
    <t>39</t>
  </si>
  <si>
    <t>317168053</t>
  </si>
  <si>
    <t>Překlad keramický vysoký v 238 mm dl 1500 mm</t>
  </si>
  <si>
    <t>-1194353051</t>
  </si>
  <si>
    <t>Překlady keramické vysoké osazené do maltového lože, šířky překladu 70 mm výšky 238 mm, délky 1500 mm</t>
  </si>
  <si>
    <t>Mezisoučet 3 np</t>
  </si>
  <si>
    <t>40</t>
  </si>
  <si>
    <t>317168056</t>
  </si>
  <si>
    <t>Překlad keramický vysoký v 238 mm dl 2250 mm</t>
  </si>
  <si>
    <t>215501475</t>
  </si>
  <si>
    <t>Překlady keramické vysoké osazené do maltového lože, šířky překladu 70 mm výšky 238 mm, délky 2250 mm</t>
  </si>
  <si>
    <t>41</t>
  </si>
  <si>
    <t>317168057</t>
  </si>
  <si>
    <t>Překlad keramický vysoký v 238 mm dl 2500 mm</t>
  </si>
  <si>
    <t>1955698335</t>
  </si>
  <si>
    <t>Překlady keramické vysoké osazené do maltového lože, šířky překladu 70 mm výšky 238 mm, délky 2500 mm</t>
  </si>
  <si>
    <t>Mezisoučet 2.NP</t>
  </si>
  <si>
    <t>42</t>
  </si>
  <si>
    <t>317234410</t>
  </si>
  <si>
    <t>Vyzdívka mezi nosníky z cihel pálených na MC</t>
  </si>
  <si>
    <t>1090427823</t>
  </si>
  <si>
    <t>Vyzdívka mezi nosníky cihlami pálenými  na maltu cementovou</t>
  </si>
  <si>
    <t>3,85*0,2*0,45</t>
  </si>
  <si>
    <t>Mezisoučet 3,28</t>
  </si>
  <si>
    <t>43</t>
  </si>
  <si>
    <t>317321511</t>
  </si>
  <si>
    <t>Překlad ze ŽB tř. C 20/25</t>
  </si>
  <si>
    <t>331881972</t>
  </si>
  <si>
    <t>Překlady z betonu železového (bez výztuže)  tř. C 20/25</t>
  </si>
  <si>
    <t>0,25*0,25*(2,35*2+2,35+2,35+2,35+2,1)</t>
  </si>
  <si>
    <t>44</t>
  </si>
  <si>
    <t>317351101</t>
  </si>
  <si>
    <t>Zřízení bednění v do 4 m klenbových pásů válcových</t>
  </si>
  <si>
    <t>-166249313</t>
  </si>
  <si>
    <t>Bednění klenbových pásů, říms nebo překladů klenbových pásů válcových včetně podpěrné konstrukce do výše 4 m zřízení</t>
  </si>
  <si>
    <t>0,25*3*(2,35*2+2,35+2,35+2,35+2,1)</t>
  </si>
  <si>
    <t>45</t>
  </si>
  <si>
    <t>317351102</t>
  </si>
  <si>
    <t>Odstranění bednění v do 4 m klenbových pásů válcových</t>
  </si>
  <si>
    <t>1013175109</t>
  </si>
  <si>
    <t>Bednění klenbových pásů, říms nebo překladů klenbových pásů válcových včetně podpěrné konstrukce do výše 4 m odstranění</t>
  </si>
  <si>
    <t>46</t>
  </si>
  <si>
    <t>317944323</t>
  </si>
  <si>
    <t>Válcované nosníky č.14 až 22 dodatečně osazované do připravených otvorů</t>
  </si>
  <si>
    <t>882613732</t>
  </si>
  <si>
    <t>Válcované nosníky dodatečně osazované do připravených otvorů  bez zazdění hlav č. 14 až 22</t>
  </si>
  <si>
    <t>3*3,85*0,0224</t>
  </si>
  <si>
    <t>Mezisoučet 3.22</t>
  </si>
  <si>
    <t>47</t>
  </si>
  <si>
    <t>319201321</t>
  </si>
  <si>
    <t>Vyrovnání nerovného povrchu zdiva tl do 30 mm maltou</t>
  </si>
  <si>
    <t>-1426793448</t>
  </si>
  <si>
    <t>Vyrovnání nerovného povrchu vnitřního i vnějšího zdiva , maltou (s dodáním hmot) tl. do 30 mm</t>
  </si>
  <si>
    <t>48</t>
  </si>
  <si>
    <t>342244221</t>
  </si>
  <si>
    <t>Příčka z cihel broušených na tenkovrstvou maltu tloušťky 140 mm</t>
  </si>
  <si>
    <t>505516241</t>
  </si>
  <si>
    <t>Příčky jednoduché z cihel děrovaných  broušených, na tenkovrstvou maltu, pevnost cihel do P15, tl. příčky 140 mm</t>
  </si>
  <si>
    <t>1,5*2,1</t>
  </si>
  <si>
    <t>-0,9*2</t>
  </si>
  <si>
    <t>Mezisoučet  0.01 - 0,02</t>
  </si>
  <si>
    <t>0,6</t>
  </si>
  <si>
    <t>49</t>
  </si>
  <si>
    <t>346244381</t>
  </si>
  <si>
    <t>Plentování jednostranné v do 200 mm válcovaných nosníků cihlami</t>
  </si>
  <si>
    <t>974612721</t>
  </si>
  <si>
    <t>Plentování ocelových válcovaných nosníků jednostranné cihlami  na maltu, výška stojiny do 200 mm</t>
  </si>
  <si>
    <t>3,85*1</t>
  </si>
  <si>
    <t>50</t>
  </si>
  <si>
    <t>349231821</t>
  </si>
  <si>
    <t>Přizdívka ostění s ozubem z cihel tl přes 150 do 300 mm</t>
  </si>
  <si>
    <t>613090189</t>
  </si>
  <si>
    <t>Přizdívka z cihel ostění s ozubem  ve vybouraných otvorech, s vysekáním kapes pro zavázaní přes 150 do 300 mm</t>
  </si>
  <si>
    <t>0,4*(2+2+1)</t>
  </si>
  <si>
    <t>Mezisoučet 235</t>
  </si>
  <si>
    <t>Mezisoučet 328</t>
  </si>
  <si>
    <t>Vodorovné konstrukce</t>
  </si>
  <si>
    <t>51</t>
  </si>
  <si>
    <t>411321313</t>
  </si>
  <si>
    <t>Stropy deskové ze ŽB tř. C 16/20</t>
  </si>
  <si>
    <t>1764119144</t>
  </si>
  <si>
    <t>Stropy z betonu železového (bez výztuže)  stropů deskových, plochých střech, desek balkonových, desek hřibových stropů včetně hlavic hřibových sloupů tř. C 16/20</t>
  </si>
  <si>
    <t>4,15*3,1*0,09</t>
  </si>
  <si>
    <t>52</t>
  </si>
  <si>
    <t>411354245</t>
  </si>
  <si>
    <t>Bednění stropů ztracené z hraněných trapézových vln  TR40Sx160 plech pozinkovaný tl 0,75 mm vč. přistřelení</t>
  </si>
  <si>
    <t>-2111521442</t>
  </si>
  <si>
    <t>2,5*3,7*1,15</t>
  </si>
  <si>
    <t>Mezisoučet - strop šachty</t>
  </si>
  <si>
    <t>53</t>
  </si>
  <si>
    <t>411354245.01</t>
  </si>
  <si>
    <t>Bednění stropů ztracené z hraněných trapézových vln  TR40Sx160 plech pozinkovaný tl 0,75 mm vč. přistřelení  - 50x250x0,75</t>
  </si>
  <si>
    <t>660282077</t>
  </si>
  <si>
    <t>4*0,4</t>
  </si>
  <si>
    <t>Mezisoučet zakrytí šachty VZT</t>
  </si>
  <si>
    <t>54</t>
  </si>
  <si>
    <t>411362021</t>
  </si>
  <si>
    <t>Výztuž stropů svařovanými sítěmi Kari</t>
  </si>
  <si>
    <t>-1103829344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</si>
  <si>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</si>
  <si>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16,605*1,15*0,00303</t>
  </si>
  <si>
    <t>55</t>
  </si>
  <si>
    <t>413232221</t>
  </si>
  <si>
    <t>Zazdívka zhlaví válcovaných nosníků v přes 150 do 300 mm</t>
  </si>
  <si>
    <t>-1199290465</t>
  </si>
  <si>
    <t>Zazdívka zhlaví stropních trámů nebo válcovaných nosníků pálenými cihlami  válcovaných nosníků, výšky přes 150 do 300 mm</t>
  </si>
  <si>
    <t>56</t>
  </si>
  <si>
    <t>413941123</t>
  </si>
  <si>
    <t>Osazování ocelových válcovaných nosníků stropů I, IE, U, UE nebo L č. 14 až 22 nebo výšky přes 120 do 220 mm</t>
  </si>
  <si>
    <t>-548895615</t>
  </si>
  <si>
    <t>Osazování ocelových válcovaných nosníků ve stropech I nebo IE nebo U nebo UE nebo L č. 14 až 22 nebo výšky přes 120 do 220 mm</t>
  </si>
  <si>
    <t>0,0158*(2,8*3+1,6+1,8)</t>
  </si>
  <si>
    <t>57</t>
  </si>
  <si>
    <t>13010748</t>
  </si>
  <si>
    <t>ocel profilová jakost S235JR (11 375) průřez IPE 160</t>
  </si>
  <si>
    <t>-1524892650</t>
  </si>
  <si>
    <t>0,186</t>
  </si>
  <si>
    <t>58</t>
  </si>
  <si>
    <t>413941123.cz</t>
  </si>
  <si>
    <t>260154530</t>
  </si>
  <si>
    <t>4,04*3*0,018*1,05</t>
  </si>
  <si>
    <t>59</t>
  </si>
  <si>
    <t>13010750</t>
  </si>
  <si>
    <t>ocel profilová jakost S235JR (11 375) průřez IPE 180 - zakrytí šachty VZT</t>
  </si>
  <si>
    <t>-480081406</t>
  </si>
  <si>
    <t>ocel profilová jakost S235JR (11 375) průřez IPE 180</t>
  </si>
  <si>
    <t>0,229*1,05</t>
  </si>
  <si>
    <t>60</t>
  </si>
  <si>
    <t>R</t>
  </si>
  <si>
    <t>420A0002</t>
  </si>
  <si>
    <t>Ztužující pásy a věnce ze ŽB tř. C 20/25 včetně výztuže 70 kg/m3</t>
  </si>
  <si>
    <t>-1318047687</t>
  </si>
  <si>
    <t>Ztužující pásy a věnce železobetonové (včetně výztuže 70 kg/m3) třídy C 20/25</t>
  </si>
  <si>
    <t>0,3*0,1*(4,5+4,5+3,34)</t>
  </si>
  <si>
    <t>61</t>
  </si>
  <si>
    <t>420A0011</t>
  </si>
  <si>
    <t>Bednění ztužujících pásů a věnců včetně vzpěr</t>
  </si>
  <si>
    <t>-1624403373</t>
  </si>
  <si>
    <t>Ztužující pásy a věnce bednění bočnic dočasné včetně vzpěr, odbednění</t>
  </si>
  <si>
    <t>2*0,2*(4,5+4,5+3,34)</t>
  </si>
  <si>
    <t>Komunikace pozemní</t>
  </si>
  <si>
    <t>62</t>
  </si>
  <si>
    <t>D2D1CHPII</t>
  </si>
  <si>
    <t>Obslužné komunikace dlážděné zatížení CH podloží PII - DL 60 mm, L 30 mm, ŠD 150 mm</t>
  </si>
  <si>
    <t>1034552817</t>
  </si>
  <si>
    <t>Obslužné místní a nemotoristické komunikace,odstavné a parkovací plochy,dočasné a účelové komunikace: Vozovka dlážděná D návrhová úroveň porušení D2 třída dopravního zatížení CH typ podloží PII dlažba tl. 60 mm; lože tl. 30 mm; ŠD tl. 150 mm</t>
  </si>
  <si>
    <t>Úpravy povrchů, podlahy a osazování výplní</t>
  </si>
  <si>
    <t>63</t>
  </si>
  <si>
    <t>612131100</t>
  </si>
  <si>
    <t>Vápenný postřik vnitřních stěn nanášený ručně</t>
  </si>
  <si>
    <t>-841729180</t>
  </si>
  <si>
    <t>Podkladní a spojovací vrstva vnitřních omítaných ploch  vápenný postřik nanášený ručně celoplošně stěn</t>
  </si>
  <si>
    <t>3,5*3-1,5*1,7</t>
  </si>
  <si>
    <t>1,2*2,2</t>
  </si>
  <si>
    <t>3,5*2,8-0,8*1,6</t>
  </si>
  <si>
    <t>0,8*0,8</t>
  </si>
  <si>
    <t>1,9*1</t>
  </si>
  <si>
    <t>21,65</t>
  </si>
  <si>
    <t>-3,5*2,7</t>
  </si>
  <si>
    <t>64</t>
  </si>
  <si>
    <t>612131151</t>
  </si>
  <si>
    <t>Sanační postřik vnitřních stěn nanášený celoplošně ručně - 1.PP</t>
  </si>
  <si>
    <t>-1893815049</t>
  </si>
  <si>
    <t>Sanační postřik vnitřních omítaných ploch vápenocementový nanášený ručně celoplošně stěn</t>
  </si>
  <si>
    <t>1,35*2</t>
  </si>
  <si>
    <t>0,9*2,3*2+0,65*2,1*2</t>
  </si>
  <si>
    <t>Mezisoučet  1 PP</t>
  </si>
  <si>
    <t>65</t>
  </si>
  <si>
    <t>612142001</t>
  </si>
  <si>
    <t>Potažení vnitřních stěn sklovláknitým pletivem vtlačeným do tenkovrstvé hmoty</t>
  </si>
  <si>
    <t>-1235599767</t>
  </si>
  <si>
    <t>Potažení vnitřních ploch pletivem  v ploše nebo pruzích, na plném podkladu sklovláknitým vtlačením do tmelu stěn</t>
  </si>
  <si>
    <t>3,85*1,25</t>
  </si>
  <si>
    <t>66</t>
  </si>
  <si>
    <t>612321141</t>
  </si>
  <si>
    <t>Vápenocementová omítka štuková dvouvrstvá vnitřních stěn nanášená ručně</t>
  </si>
  <si>
    <t>1276692659</t>
  </si>
  <si>
    <t>Omítka vápenocementová vnitřních ploch  nanášená ručně dvouvrstvá, tloušťky jádrové omítky do 10 mm a tloušťky štuku do 3 mm štuková svislých konstrukcí stěn</t>
  </si>
  <si>
    <t>12,2</t>
  </si>
  <si>
    <t>67</t>
  </si>
  <si>
    <t>612324111</t>
  </si>
  <si>
    <t>Sanační omítka podkladní vnitřních stěn nanášená ručně - 1 PP</t>
  </si>
  <si>
    <t>-225055062</t>
  </si>
  <si>
    <t>Omítka sanační vnitřních ploch podkladní (vyrovnávací) tloušťky do 10 mm nanášená ručně svislých konstrukcí stěn</t>
  </si>
  <si>
    <t>68</t>
  </si>
  <si>
    <t>612325131</t>
  </si>
  <si>
    <t>Omítka sanační jádrová vnitřních stěn nanášená ručně - 1.PP</t>
  </si>
  <si>
    <t>29426524</t>
  </si>
  <si>
    <t>Omítka sanační vnitřních ploch jádrová tloušťky do 15 mm nanášená ručně svislých konstrukcí stěn</t>
  </si>
  <si>
    <t>69</t>
  </si>
  <si>
    <t>612325302</t>
  </si>
  <si>
    <t>Vápenocementová štuková omítka ostění nebo nadpraží</t>
  </si>
  <si>
    <t>-708752746</t>
  </si>
  <si>
    <t>Vápenocementová omítka ostění nebo nadpraží štuková</t>
  </si>
  <si>
    <t>0,2*(2,1+2,1+1,9)</t>
  </si>
  <si>
    <t>0,45*(1,9+2,1+2,1)</t>
  </si>
  <si>
    <t>0,3*(1,9+2,1+2,1)</t>
  </si>
  <si>
    <t>0,45*(0,9+2+2)</t>
  </si>
  <si>
    <t>8,3</t>
  </si>
  <si>
    <t>70</t>
  </si>
  <si>
    <t>612328131</t>
  </si>
  <si>
    <t>Potažení vnitřních stěn sanačním štukem tloušťky do 3 mm - 1.PP</t>
  </si>
  <si>
    <t>-446448490</t>
  </si>
  <si>
    <t>Potažení vnitřních ploch sanačním štukem tloušťky do 3 mm svislých konstrukcí stěn</t>
  </si>
  <si>
    <t>71</t>
  </si>
  <si>
    <t>622131100</t>
  </si>
  <si>
    <t>Vápenný postřik vnějších stěn nanášený celoplošně ručně</t>
  </si>
  <si>
    <t>-301098057</t>
  </si>
  <si>
    <t>Podkladní a spojovací vrstva vnějších omítaných ploch  vápenný postřik nanášený ručně celoplošně stěn</t>
  </si>
  <si>
    <t>16,6</t>
  </si>
  <si>
    <t>Mezisoučet pod sklo</t>
  </si>
  <si>
    <t>3,5*10,2</t>
  </si>
  <si>
    <t>-1,5*1,5*2</t>
  </si>
  <si>
    <t>Mezisoučet okno</t>
  </si>
  <si>
    <t>-1,44*2,2</t>
  </si>
  <si>
    <t>Mezisoučet dveře</t>
  </si>
  <si>
    <t>72</t>
  </si>
  <si>
    <t>622215121</t>
  </si>
  <si>
    <t>Oprava kontaktního zateplení stěn z polystyrenových desek tl přes 80 do 120 mm pl do 0,1 m2</t>
  </si>
  <si>
    <t>2142141038</t>
  </si>
  <si>
    <t>Oprava kontaktního zateplení z polystyrenových desek jednotlivých malých ploch  tloušťky přes 80 do 120 mm stěn, plochy jednotlivě do 0,1 m2</t>
  </si>
  <si>
    <t>73</t>
  </si>
  <si>
    <t>622321121</t>
  </si>
  <si>
    <t>Vápenocementová omítka hladká jednovrstvá vnějších stěn nanášená ručně</t>
  </si>
  <si>
    <t>1863837770</t>
  </si>
  <si>
    <t>Omítka vápenocementová vnějších ploch  nanášená ručně jednovrstvá, tloušťky do 15 mm hladká stěn</t>
  </si>
  <si>
    <t>12*0,2*0,2</t>
  </si>
  <si>
    <t>Mezisoučet po zazdění kapes OK přístřešku</t>
  </si>
  <si>
    <t>74</t>
  </si>
  <si>
    <t>622321121.1</t>
  </si>
  <si>
    <t>1567970108</t>
  </si>
  <si>
    <t>44,634</t>
  </si>
  <si>
    <t>Mezisoučet fasáda</t>
  </si>
  <si>
    <t>75</t>
  </si>
  <si>
    <t>622385101</t>
  </si>
  <si>
    <t>Tenkovrstvá minerální omítka malých ploch do 0,1 m2 na stěnách</t>
  </si>
  <si>
    <t>2024754720</t>
  </si>
  <si>
    <t>Omítka tenkovrstvá minerální jednotlivých malých ploch  stěn, plochy jednotlivě do 0,1 m2</t>
  </si>
  <si>
    <t>76</t>
  </si>
  <si>
    <t>622385202</t>
  </si>
  <si>
    <t>Oprava tenkovrstvé minerální omítky stěn v rozsahu přes 10 do 30 %</t>
  </si>
  <si>
    <t>1230873896</t>
  </si>
  <si>
    <t>Oprava tenkovrstvé minerální omítky vnějších ploch  stěn, v rozsahu opravované plochy přes 10 do 30%</t>
  </si>
  <si>
    <t>77</t>
  </si>
  <si>
    <t>622521012</t>
  </si>
  <si>
    <t>Tenkovrstvá silikátová zatíraná omítka zrnitost 1,5 mm vnějších stěn   dtto, stávající</t>
  </si>
  <si>
    <t>2136379409</t>
  </si>
  <si>
    <t>Omítka tenkovrstvá silikátová vnějších ploch  probarvená bez penetrace zatíraná (škrábaná ), zrnitost 1,5 mm stěn</t>
  </si>
  <si>
    <t>78</t>
  </si>
  <si>
    <t>629991011</t>
  </si>
  <si>
    <t>Zakrytí výplní otvorů a svislých ploch fólií přilepenou lepící páskou</t>
  </si>
  <si>
    <t>-1006976361</t>
  </si>
  <si>
    <t>Zakrytí vnějších ploch před znečištěním  včetně pozdějšího odkrytí výplní otvorů a svislých ploch fólií přilepenou lepící páskou</t>
  </si>
  <si>
    <t>1,9*2,1+1,7*2,3+1,7*1,7*2+1,2*1,2*3</t>
  </si>
  <si>
    <t>79</t>
  </si>
  <si>
    <t>629995101</t>
  </si>
  <si>
    <t>Očištění vnějších ploch tlakovou vodou</t>
  </si>
  <si>
    <t>1736913847</t>
  </si>
  <si>
    <t>Očištění vnějších ploch tlakovou vodou omytím</t>
  </si>
  <si>
    <t>11,5*3,5</t>
  </si>
  <si>
    <t>Mezisoučet fasáda pod přístřeškem</t>
  </si>
  <si>
    <t>20+10</t>
  </si>
  <si>
    <t>80</t>
  </si>
  <si>
    <t>631311135</t>
  </si>
  <si>
    <t>Mazanina tl přes 120 do 240 mm z betonu prostého bez zvýšených nároků na prostředí tř. C 20/25</t>
  </si>
  <si>
    <t>1826413539</t>
  </si>
  <si>
    <t>Mazanina z betonu  prostého bez zvýšených nároků na prostředí tl. přes 120 do 240 mm tř. C 20/25</t>
  </si>
  <si>
    <t>3,05*2,35*0,15</t>
  </si>
  <si>
    <t>Mezisoučet mazanina v šachtě</t>
  </si>
  <si>
    <t>81</t>
  </si>
  <si>
    <t>631319013</t>
  </si>
  <si>
    <t>Příplatek k mazanině tl přes 120 do 240 mm za přehlazení povrchu</t>
  </si>
  <si>
    <t>2054506918</t>
  </si>
  <si>
    <t>Příplatek k cenám mazanin  za úpravu povrchu mazaniny přehlazením, mazanina tl. přes 120 do 240 mm</t>
  </si>
  <si>
    <t>82</t>
  </si>
  <si>
    <t>631319175</t>
  </si>
  <si>
    <t>Příplatek k mazanině tl přes 120 do 240 mm za stržení povrchu spodní vrstvy před vložením výztuže</t>
  </si>
  <si>
    <t>-38245406</t>
  </si>
  <si>
    <t>Příplatek k cenám mazanin  za stržení povrchu spodní vrstvy mazaniny latí před vložením výztuže nebo pletiva pro tl. obou vrstev mazaniny přes 120 do 240 mm</t>
  </si>
  <si>
    <t>83</t>
  </si>
  <si>
    <t>631362021</t>
  </si>
  <si>
    <t>Výztuž mazanin svařovanými sítěmi Kari</t>
  </si>
  <si>
    <t>545805992</t>
  </si>
  <si>
    <t>Výztuž mazanin  ze svařovaných sítí z drátů typu KARI</t>
  </si>
  <si>
    <t>1,15*3,05*2,35*0,00303</t>
  </si>
  <si>
    <t>Mezisoučet  mazanina v šachtě</t>
  </si>
  <si>
    <t>84</t>
  </si>
  <si>
    <t>632481213</t>
  </si>
  <si>
    <t>Separační vrstva z PE fólie (střecha krček)</t>
  </si>
  <si>
    <t>297146089</t>
  </si>
  <si>
    <t>Separační vrstva k oddělení podlahových vrstev  z polyetylénové fólie</t>
  </si>
  <si>
    <t>39,1*1,12</t>
  </si>
  <si>
    <t>Mezisoučet střecha krček</t>
  </si>
  <si>
    <t>3*3,5*1,12</t>
  </si>
  <si>
    <t>Mezisoučet strop výtahu</t>
  </si>
  <si>
    <t>85</t>
  </si>
  <si>
    <t>632481215</t>
  </si>
  <si>
    <t>Separační vrstva z geotextilie</t>
  </si>
  <si>
    <t>-1059954268</t>
  </si>
  <si>
    <t>Separační vrstva k oddělení podlahových vrstev  z geotextilie</t>
  </si>
  <si>
    <t>43,79*1,15</t>
  </si>
  <si>
    <t>Mezisoučet přístřešek</t>
  </si>
  <si>
    <t>21,76*1,15</t>
  </si>
  <si>
    <t>Mezisoučet S2</t>
  </si>
  <si>
    <t>86</t>
  </si>
  <si>
    <t>R-6-A.00-1001</t>
  </si>
  <si>
    <t xml:space="preserve">Pol. 01 - D+M JEDNOKŘÍDLÉ DŘEVĚNÉ DVEŘE PLNÉ  800/1970  OCELOVÁ RÁMOVÁ ZÁRUBEŇ RAL 9002 </t>
  </si>
  <si>
    <t>1807512854</t>
  </si>
  <si>
    <t xml:space="preserve">D+M 
JEDNOKŘÍDLÉ DŘEVĚNÉ DVEŘE PLNÉ  800/1970
· KŘÍDLO FOLIE BUK
· OCELOVÁ RÁMOVÁ ZÁRUBEŇ RAL 9002
 DTTO STÁVAJÍCÍ
· ZADLABACÍ ZÁMEK MECHANICKÝ FAB 5131
· CYLINDRICKÁ VLOŽKA, GENERÁLNÍ KLÍČ
· KOVÁNÍ KLIKA-KLIKA
</t>
  </si>
  <si>
    <t>87</t>
  </si>
  <si>
    <t>R-6-A.00-1002</t>
  </si>
  <si>
    <t>Pol. 02 - D+M  VENKOVNÍ HLINÍKOVÉ DVEŘE, DVOUKŘÍDLÉ 1200+460x2020 viz podrobný popis</t>
  </si>
  <si>
    <t>517975703</t>
  </si>
  <si>
    <t xml:space="preserve">Pol. 02 - D+M  VENKOVNÍ HLINÍKOVÉ DVEŘE, DVOUKŘÍDLÉ 1200+460x2020
· VENKOVNÍ HLINÍKOVÉ DVEŘE, DVOUKŘÍDLÉ, OTOČNÉ, PROSKLENÉ, SPODNÍ ČÁST PLNÁ VÝPLŇ - Al PLECH 1,5mm, TEPELNÁ IZOLACE 40mm, Al PLECH 1,5mm
· HLINÍKOVÝ PROFIL S PŘERUŠENÝM TEPELNÝM MOSTEM
· ZASKLENÍ ČIRÝM IZOLAČNÍM DVOJ NEBO TROJSKLEM, POUŽITO BEZPEČNOSTNÍ SKLO
· KOEFICIENT TEPELNÉHO PROSTUPU Uw,max=1,0W/(m²K)
· KŘÍDLO I ZÁRUBEŇ ELOX RAL 9006 OBOUSTRANNĚ
· ELEKTROMECHANICKÝ PANIKOVÝ ZÁMEK ABLOY EL 460, NAPÁJENÍ 24V, ODBLOKOVÁNÍ EPS
· KOVÁNÍ KLIKA-PANIKOVÁ KLIKA (VE SMĚRU ÚNIKU = Z CHODBY 1.26), DĚLENÝ ČTYŘHRAN
· CYLINDRICKÁ VLOŽKA - GENERÁLNÍ KLÍČ
· DC 700 - DVEŘNÍ VAČKOVÝ ZAVÍRAČ PRO POŽÁRNÍ KONZOLE
· STAVĚČ DVEŘÍ NA AKTIVNÍM KŘÍDLE
· MECHANICKÁ ZÁSTRČ V PASIVNÍM KŘÍDLE
</t>
  </si>
  <si>
    <t>88</t>
  </si>
  <si>
    <t>R-6-A.00-1003</t>
  </si>
  <si>
    <t>Pol. 03 - D+M  VENKOVNÍ HLINÍKOVÉ OKNO, PEVNĚ PROSKLENÉ  1700/1700 viz podrobný popis</t>
  </si>
  <si>
    <t>-1191162804</t>
  </si>
  <si>
    <t xml:space="preserve">Pol. 03 - D+M  VENKOVNÍ HLINÍKOVÉ OKNO, PEVNĚ PROSKLENÉ  1700/1700
· HLINÍKOVÝ PROFIL S PŘERUŠENÝM TEPELNÝM MOSTEM
· ZASKLENÍ ČIRÝM IZOLAČNÍM DVOJ NEBO TROJSKLEM
· KOEFICIENT TEPELNÉHO PROSTUPU Uw,max=1,0W/(m²K)
· BARVA RÁMU RAL 9006 OBOUSTRANNĚ
</t>
  </si>
  <si>
    <t>89</t>
  </si>
  <si>
    <t>R-6-A.00-1004</t>
  </si>
  <si>
    <t>Pol. 04 - D+M  STŘEŠNÍ SVĚTLÍK KOPULOVÝ, PEVNĚ PROSKLENÝ   1000/1000mm</t>
  </si>
  <si>
    <t>-502483872</t>
  </si>
  <si>
    <t xml:space="preserve">Pol. 04 - D+M · STŘEŠNÍ SVĚTLÍK KOPULOVÝ, PEVNĚ PROSKLENÝ   1000/1000mm
· STŘEŠNÍ SVĚTLÍK KOPULOVÝ, PEVNĚ PROSKLENÝ
· ZASKLENÍ ČIRÝM DVOUVRSTVÝM SYSTÉMEM
· BEZ POŽADAVKU NA KOEFICIENT TEPELNÉHO PROSTUPU 
· MANŽETA PRO NAPOJENÍ STŘEŠNÍ FÓLIE PVC, VÝŠKA 150mm
</t>
  </si>
  <si>
    <t>90</t>
  </si>
  <si>
    <t>R-6-A.00-2001</t>
  </si>
  <si>
    <t>Pol. P01 - D+M VNITŘNÍ DŘEVĚNÉ  DVEŘE JEDNOKŘÍDLÉ PLNÉ - PROTIPOŽÁRNÍ 800/1970 · POŽÁRNÍ ODOLNOST EW30-DP1</t>
  </si>
  <si>
    <t>528076970</t>
  </si>
  <si>
    <t xml:space="preserve">Pol. P01 - D+M · VNITŘNÍ DŘEVĚNÉ DVEŘE JEDNOKŘÍDLÉ PLNÉ - PROTIPOŽÁRNÍ 800/1970
POŽÁRNÍ ODOLNOST EW30-DP1
· VNITŘNÍ HLINÍKOVÉ DVEŘE JEDNOKŘÍDLÉ PLNÉ - PROTIPOŽÁRNÍ
· KŘÍDLO FÓLIE BUK DTTO STÁVAJÍCÍ
· OCELOVÁ HRANATÁ ZÁRUBEŇ, BARVA RAL 9002 DTTO STÁVAJÍCÍ
· ZADLABACÍ MECHANICKÝ VLOŽKOVÝ ZÁMEK ÚZKÝ NEMEF 9600 PROTIPOŽÁRNÍ
· CYLINDRICKÁ VLOŽKA, GENERÁLNÍ KLÍČ
· KOVÁNÍ KLIKA-KLIKA
· POŽÁRNÍ ODOLNOST EW30-DP1
</t>
  </si>
  <si>
    <t>91</t>
  </si>
  <si>
    <t>R-6-A.00-2002</t>
  </si>
  <si>
    <t>Pol. P02-D+M  VNITŘNÍ DŘEVĚNÉ DVEŘE JEDNOKŘÍDLÉ PLNÉ - PROTIPOŽÁRNÍ, KOUŘOTĚSNÉ  900/1970  POŽÁRNÍ ODOLNOST EI30-C-DP1-S200</t>
  </si>
  <si>
    <t>-1393555582</t>
  </si>
  <si>
    <t xml:space="preserve">Pol.02-D+M · VNITŘNÍ  DŘEVĚNÉ DVEŘE JEDNOKŘÍDLÉ PLNÉ - PROTIPOŽÁRNÍ,                 KOUŘOTĚSNÉ  900/1970
· KŘÍDLO FÓLIE BUK, DTTO STÁVAJÍCÍ
· OCELOVÁ HRANATÁ ZÁRUBEŇ, BARVA RAL 9002 DTTO STÁVAJÍCÍ
· ZADLABACÍ MECHANICKÝ VLOŽKOVÝ ZÁMEK ÚZKÝ NEMEF 9670 S PANIKOVOU FUNKCÍ
· CYLINDRICKÁ VLOŽKA, GENERÁLNÍ KLÍČ
· KOVÁNÍ KLIKA- PANIKOVÁ KLIKA Z 0.02
· DC 700 - DVEŘNÍ VAČKOVÝ ZAVÍRAČ PRO POŽÁRNÍ KONZOLE
· POŽÁRNÍ ODOLNOST EI30-C-DP1-S200
</t>
  </si>
  <si>
    <t>92</t>
  </si>
  <si>
    <t>R-6-A.00-2003</t>
  </si>
  <si>
    <t>Pol.P03-D+M  VNITŘNÍ DŘEVĚNÉ DVEŘE JEDNOKŘÍDLÉ PLNÉ - PROTIPOŽÁRNÍ, KOUŘOTĚSNÉ  900/1970  POŽÁRNÍ ODOLNOST EI30 DP3-S200</t>
  </si>
  <si>
    <t>-1359866250</t>
  </si>
  <si>
    <t xml:space="preserve">Pol.03-D+M · VNITŘNÍ DŘEVĚNÉ DVEŘE JEDNOKŘÍDLÉ PLNÉ - PROTIPOŽÁRNÍ, KOUŘOTĚSNÉ  900/1970
·· VNITŘNÍ DŘEVĚNÉ DVEŘE JEDNOKŘÍDLÉ PLNÉ - PROTIPOŽÁRNÍ, KOUŘOTĚSNÉ
· KŘÍDLO FOLIE BUK DTTO STÁVAJÍCÍ
· OCELOVÁ HRANATÁ ZÁRUBEŇ, BARVA RAL 9002 DTTO STÁVAJÍCÍ
· ZADLABACÍ MECHANICKÝ VLOŽKOVÝ ZÁMEK PROTIPOŽÁRNÍ ABLOY 4292PP
· CYLINDRICKÁ VLOŽKA, GENERÁLNÍ KLÍČ
· KOVÁNÍ KOULE-KLIKA Z 1.27
· POŽÁRNÍ ODOLNOST EI30 DP3-S200
</t>
  </si>
  <si>
    <t>93</t>
  </si>
  <si>
    <t>R-6-A.00-2004</t>
  </si>
  <si>
    <t>Pol. P04-D+M VNITŘNÍ HLINÍKOVÉ DVEŘE 1200+540x2020, DVOUKŘÍDLÉ, OTOČNÉ, PROSKLENÉ, SPODNÍ ČÁST PLNÁ VÝPLŇ  viz v.č.          POŽÁRNÍ ODOLNOST EI30-C-DP1-S200</t>
  </si>
  <si>
    <t>-1766268628</t>
  </si>
  <si>
    <t xml:space="preserve">Pol.04-D+M VNITŘNÍ HLINÍKOVÉ DVEŘE, DVOUKŘÍDLÉ, OTOČNÉ, PROSKLENÉ, SPODNÍ ČÁST PLNÁ VÝPLŇ
1200+540x2020 (stavební otvor 1900x2100)
· VNITŘNÍ HLINÍKOVÉ DVEŘE, DVOUKŘÍDLÉ, OTOČNÉ, PROSKLENÉ, SPODNÍ ČÁST PLNÁ VÝPLŇ
· PROTIPOŽÁRNÍ, KOUŘOTĚSNÉ
· ZASKLENÍ ČIRÝM PROTIPOŽÁRNÍM SKLEM
· BARVA RAL 9006 OBOUSTRANNĚ
· MECHANICKÝ PANIKOVÝ ZÁMEK NEMEF 9670, PŘÍDRŽNÝ MAGNET NAPÁJENÝ EPS
· KOVÁNÍ KLIKA-PANIKOVÁ KLIKA (VE SMĚRU ÚNIKU = ZE STRANY DVEŘÍ BEZ PANTŮ), DĚLENÝ ČTYŘHRAN
· CYLINDRICKÁ VLOŽKA - GENERÁLNÍ KLÍČ
· G461 - POŽÁRNÍ KONZOLE PRO KOORDINOVANÉ UZAVŘENÍ DVOUKŘÍDLÝCH DVEŘÍ 
· DC 700 - DVEŘNÍ VAČKOVÝ ZAVÍRAČ PRO POŽÁRNÍ KONZOLE NA OBOU KŘÍDLECH
· MECHANICKÁ ZÁSTRČ V PASIVNÍM KŘÍDLE
· POŽÁRNÍ ODOLNOST EI30-C-DP1-S200
</t>
  </si>
  <si>
    <t>94</t>
  </si>
  <si>
    <t>R-6-A.00-2005</t>
  </si>
  <si>
    <t>Pol. P05-D+M  VNITŘNÍ DŘEVĚNÉ DVEŘE JEDNOKŘÍDLÉ PLNÉ - PROTIPOŽÁRNÍ, KOUŘOTĚSNÉ  900/1970   · POŽÁRNÍ ODOLNOST EI30-C-DP3-S200</t>
  </si>
  <si>
    <t>882279894</t>
  </si>
  <si>
    <t xml:space="preserve">Pol.03-D+M · VNITŘNÍ HLINÍKOVÉ DVEŘE JEDNOKŘÍDLÉ PLNÉ - PROTIPOŽÁRNÍ, KOUŘOTĚSNÉ  900/1970
·· VNITŘNÍ DŘEVĚNÉ DVEŘE JEDNOKŘÍDLÉ PLNÉ - PROTIPOŽÁRNÍ, KOUŘOTĚSNÉ
· KŘÍDLO FOLIE BUK DTTO STÁVAJÍCÍ
· OCELOVÁ HRANATÁ ZÁRUBEŇ, BARVA RAL 9002 DTTO STÁVAJÍCÍ
· ZADLABACÍ MECHANICKÝ VLOŽKOVÝ ZÁMEK PROTIPOŽÁRNÍ ABLOY 4292PP
· CYLINDRICKÁ VLOŽKA, GENERÁLNÍ KLÍČ
· KOVÁNÍ KOULE-KLIKA Z 1.27
· POŽÁRNÍ ODOLNOST EI30 DP3-S200
</t>
  </si>
  <si>
    <t>95</t>
  </si>
  <si>
    <t>r-6-a.00-2006</t>
  </si>
  <si>
    <t>Pol. P06 - D+M  PROSKLENÁ SYSTÉMOVÁ PŘÍČKA S JEDNOKŘÍDLÝMI DVEŘMI, POŽÁRNĚ ODOLNÁ, DVEŘE PROTIPOŽÁRNÍ, KOUŘOTĚSNÉ  3500/2700 POŽÁRNÍ ODOLNOST EI45-C-DP1-S200</t>
  </si>
  <si>
    <t>-1280423372</t>
  </si>
  <si>
    <t xml:space="preserve">Pol.06 - D+M · PROSKLENÁ SYSTÉMOVÁ PŘÍČKA S JEDNOKŘÍDLÝMI DVEŘMI, POŽÁRNĚ ODOLNÁ, DVEŘE PROTIPOŽÁRNÍ, KOUŘOTĚSNÉ    3500/2700  dveře 900/1970
· PROSKLENÁ SYSTÉMOVÁ PŘÍČKA S JEDNOKŘÍDLÝMI DVEŘMI, POŽÁRNĚ ODOLNÁ, DVEŘE PROTIPOŽÁRNÍ, KOUŘOTĚSNÉ
· HLINÍKOVÉ PROFILY, BARVA RAL 9006 OBOUSTRANNĚ
· DVOJITÉ PROTIPOŽÁRNÍ PROSKLENÍ, DO ÚROVNĚ NADPRAŽÍ DVEŘÍ NEPRŮHLEDNÉ ZASKLENÍ, BEZPEČNOSTNÍ SKLO, HORNÍ ČÁST ČIRÉ SKLO
· MECHANICKÝ ÚZKÝ ZÁMEK NEMEF 9600 (PRO POŽÁRNÍ DVEŘE)
· DVEŘNÍ ZAVÍRAČ DC700 S KLUZNOU LIŠTOU
· KOVÁNÍ KLIKA-KLIKA
· CYLINDRICKÁ VLOŽKA - GENERÁLNÍ KLÍČ
· POŽÁRNÍ ODOLNOST EI45-C-DP1-S200
</t>
  </si>
  <si>
    <t>96</t>
  </si>
  <si>
    <t>R-6-A.00-2007</t>
  </si>
  <si>
    <t>Pol.+M 07 - D+M PROSKLENÁ SYSTÉMOVÁ PŘÍČKA S DVOUKŘÍDLÝMI DVEŘMI, POŽÁRNĚ ODOLNÁ, DVEŘE PROTIPOŽÁRNÍ, KOUŘOTĚSNÉ  3500/2620</t>
  </si>
  <si>
    <t>-2042175734</t>
  </si>
  <si>
    <t xml:space="preserve">Pol.+ M P07 - D+M PROSKLENÁ SYSTÉMOVÁ PŘÍČKA S DVOUKŘÍDLÝMI DVEŘMI, POŽÁRNĚ ODOLNÁ, DVEŘE PROTIPOŽÁRNÍ, KOUŘOTĚSNÉ  3500/2620
· dveře900+400x1970
· HLINÍKOVÉ PROFILY, BARVA RAL 9003 OBOUSTRANNĚ
· DVOJITÉ PROTIPOŽÁRNÍ PROSKLENÍ, ČIRÉ BEZPEČNOSTNÍ SKLO
· MECHANICKÝ PANIKOVÝ ZÁMEK NEMEF 9670, PŘÍDRŽNÝ MAGNET NAPÁJENÝ EPS
· KOVÁNÍ KLIKA-PANIKOVÁ KLIKA (VE SMĚRU ÚNIKU = ZE STRANY DVEŘÍ BEZ PANTŮ), DĚLENÝ ČTYŘHRAN
· CYLINDRICKÁ VLOŽKA - GENERÁLNÍ KLÍČ
· G461 - POŽÁRNÍ KONZOLE PRO KOORDINOVANÉ UZAVŘENÍ DVOUKŘÍDLÝCH DVEŘÍ 
· DC 700 - DVEŘNÍ VAČKOVÝ ZAVÍRAČ PRO POŽÁRNÍ KONZOLE NA OBOU KŘÍDLECH
· MECHANICKÁ ZÁSTRČ V PASIVNÍM KŘÍDLE
· POŽÁRNÍ ODOLNOST EI30-C-DP1-S200
</t>
  </si>
  <si>
    <t>97</t>
  </si>
  <si>
    <t>R-7-A.00-1001</t>
  </si>
  <si>
    <t>D+M FASÁDNÍ SYSTÉM HLINÍKOVÝ ROŠT, SKLENĚNÉ PANELY STOPSOL SUPERSILVER, kompletní systém vč. detailů a pomoc. konstrukce, vyrovnání podkladu</t>
  </si>
  <si>
    <t>-1303992092</t>
  </si>
  <si>
    <t>(4,35+4,35+3,6)*1,35</t>
  </si>
  <si>
    <t>Ostatní konstrukce a práce, bourání</t>
  </si>
  <si>
    <t>98</t>
  </si>
  <si>
    <t>919726122</t>
  </si>
  <si>
    <t>Geotextilie pro ochranu, separaci a filtraci netkaná měrná hm přes 200 do 300 g/m2</t>
  </si>
  <si>
    <t>-383218751</t>
  </si>
  <si>
    <t>Geotextilie netkaná pro ochranu, separaci nebo filtraci měrná hmotnost přes 200 do 300 g/m2</t>
  </si>
  <si>
    <t>39,1*1,1</t>
  </si>
  <si>
    <t>Mezisoučet pod chodník</t>
  </si>
  <si>
    <t>99</t>
  </si>
  <si>
    <t>941211111.cz</t>
  </si>
  <si>
    <t>Montáž lešení řadového rámového lehkého zatížení do 200 kg/m2 š přes 0,6 do 0,9 m v do 12,5 m</t>
  </si>
  <si>
    <t>99948495</t>
  </si>
  <si>
    <t>12,5*5*2</t>
  </si>
  <si>
    <t>100</t>
  </si>
  <si>
    <t>941211211</t>
  </si>
  <si>
    <t>Příplatek k lešení řadovému rámovému lehkému š 0,9 m v přes 10 do 25 m za první a ZKD den použití</t>
  </si>
  <si>
    <t>-1135938578</t>
  </si>
  <si>
    <t>Montáž lešení řadového rámového lehkého pracovního s podlahami  s provozním zatížením tř. 3 do 200 kg/m2 Příplatek za první a každý další den použití lešení k ceně -1111 nebo -1112</t>
  </si>
  <si>
    <t>125*90</t>
  </si>
  <si>
    <t>101</t>
  </si>
  <si>
    <t>941211811.cz</t>
  </si>
  <si>
    <t>Demontáž lešení řadového rámového lehkého zatížení do 200 kg/m2 š přes 0,6 do 0,9 m v do 12,5 m</t>
  </si>
  <si>
    <t>408903347</t>
  </si>
  <si>
    <t>102</t>
  </si>
  <si>
    <t>944511111</t>
  </si>
  <si>
    <t>Montáž ochranné sítě z textilie z umělých vláken</t>
  </si>
  <si>
    <t>-1604110262</t>
  </si>
  <si>
    <t>Montáž ochranné sítě  zavěšené na konstrukci lešení z textilie z umělých vláken</t>
  </si>
  <si>
    <t>103</t>
  </si>
  <si>
    <t>944511811</t>
  </si>
  <si>
    <t>Demontáž ochranné sítě z textilie z umělých vláken</t>
  </si>
  <si>
    <t>-2005593999</t>
  </si>
  <si>
    <t>Demontáž ochranné sítě  zavěšené na konstrukci lešení z textilie z umělých vláken</t>
  </si>
  <si>
    <t>104</t>
  </si>
  <si>
    <t>949101111</t>
  </si>
  <si>
    <t>Lešení pomocné pro objekty pozemních staveb s lešeňovou podlahou v do 1,9 m zatížení do 150 kg/m2</t>
  </si>
  <si>
    <t>1507356957</t>
  </si>
  <si>
    <t>Lešení pomocné pracovní pro objekty pozemních staveb  pro zatížení do 150 kg/m2, o výšce lešeňové podlahy do 1,9 m</t>
  </si>
  <si>
    <t>4*11,3</t>
  </si>
  <si>
    <t>4*2,4</t>
  </si>
  <si>
    <t>105</t>
  </si>
  <si>
    <t>949311111.cz</t>
  </si>
  <si>
    <t>Montáž lešení trubkového do šachet o půdorysné ploše do 11 m2 v do 10 m</t>
  </si>
  <si>
    <t>167118486</t>
  </si>
  <si>
    <t>106</t>
  </si>
  <si>
    <t>949311211</t>
  </si>
  <si>
    <t>Příplatek k lešení trubkovému do šachet do 6 m2 v přes 20 do 30 m za první a ZKD den použití</t>
  </si>
  <si>
    <t>-1599819238</t>
  </si>
  <si>
    <t>Montáž lešení trubkového do šachet (výtahových, potrubních)  Příplatek za první a každý další den použití lešení k ceně -1111, -1112 nebo -1113</t>
  </si>
  <si>
    <t>10,650*90</t>
  </si>
  <si>
    <t>107</t>
  </si>
  <si>
    <t>949311811</t>
  </si>
  <si>
    <t>Demontáž lešení trubkového do šachet o půdorysné ploše do11 m2 v do 10 m</t>
  </si>
  <si>
    <t>193037258</t>
  </si>
  <si>
    <t>108</t>
  </si>
  <si>
    <t>952901111</t>
  </si>
  <si>
    <t>Vyčištění budov bytové a občanské výstavby při výšce podlaží do 4 m</t>
  </si>
  <si>
    <t>-632288262</t>
  </si>
  <si>
    <t>Vyčištění budov nebo objektů před předáním do užívání  budov bytové nebo občanské výstavby, světlé výšky podlaží do 4 m</t>
  </si>
  <si>
    <t>(8,5*3,5+10,4)*3</t>
  </si>
  <si>
    <t>109</t>
  </si>
  <si>
    <t>962032431</t>
  </si>
  <si>
    <t>Bourání zdiva cihelných z dutých nebo plných cihel pálených i nepálených na MV nebo MVC do 1 m3</t>
  </si>
  <si>
    <t>1707195120</t>
  </si>
  <si>
    <t>Bourání zdiva nadzákladového z cihel nebo tvárnic  z dutých cihel nebo tvárnic pálených nebo nepálených, na maltu vápennou nebo vápenocementovou, objemu do 1 m3</t>
  </si>
  <si>
    <t>0,45*2,7*0,835+0,2*0,835*2,7</t>
  </si>
  <si>
    <t>Mezisoučet 114</t>
  </si>
  <si>
    <t>0,45*0,55*0,45</t>
  </si>
  <si>
    <t>0,98*0,48*0,45</t>
  </si>
  <si>
    <t>1,08*0,48*0,45</t>
  </si>
  <si>
    <t>1,9*2,7*0,45-1,08*2,1*0,45</t>
  </si>
  <si>
    <t>1,9*2,7*0,2-1,08*2,1*0,2</t>
  </si>
  <si>
    <t>Mezisoučet 3,22</t>
  </si>
  <si>
    <t>0,5+1,2</t>
  </si>
  <si>
    <t>110</t>
  </si>
  <si>
    <t>962032432</t>
  </si>
  <si>
    <t>Bourání zdiva cihelných z dutých nebo plných cihel pálených i nepálených na MV nebo MVC přes 1 m3</t>
  </si>
  <si>
    <t>964239026</t>
  </si>
  <si>
    <t>Bourání zdiva nadzákladového z cihel nebo tvárnic  z dutých cihel nebo tvárnic pálených nebo nepálených, na maltu vápennou nebo vápenocementovou, objemu přes 1 m3</t>
  </si>
  <si>
    <t>7,4*3,4*0,4</t>
  </si>
  <si>
    <t>-1,2*1,7*2</t>
  </si>
  <si>
    <t>Mezisoučet obvod.zdivo 2,29</t>
  </si>
  <si>
    <t>0,45*3,4*(2,1+0,56)*2</t>
  </si>
  <si>
    <t>-1,86*2,1*2*0,45</t>
  </si>
  <si>
    <t>Mezisoučet  1,26</t>
  </si>
  <si>
    <t>1*2,1*0,55</t>
  </si>
  <si>
    <t>0,3+0,3</t>
  </si>
  <si>
    <t>111</t>
  </si>
  <si>
    <t>963012520</t>
  </si>
  <si>
    <t>Bourání stropů z ŽB desek š přes 300 mm tl přes 140 mm</t>
  </si>
  <si>
    <t>-2023555073</t>
  </si>
  <si>
    <t>Bourání stropů z desek nebo panelů železobetonových prefabrikovaných s dutinami  z panelů, š. přes 300 mm tl. přes 140 mm</t>
  </si>
  <si>
    <t>((4,2*3,6)*0,2)*3</t>
  </si>
  <si>
    <t xml:space="preserve">Mezisoučet 3 stropy </t>
  </si>
  <si>
    <t>112</t>
  </si>
  <si>
    <t>965042241</t>
  </si>
  <si>
    <t>Bourání podkladů pod dlažby nebo mazanin betonových nebo z tl přes 100 mm pl přes 4 m2</t>
  </si>
  <si>
    <t>1293545214</t>
  </si>
  <si>
    <t>4,1*3,74*0,15</t>
  </si>
  <si>
    <t>Mezisoučet  střecha</t>
  </si>
  <si>
    <t>113</t>
  </si>
  <si>
    <t>965043341</t>
  </si>
  <si>
    <t>Bourání podkladů pod dlažby betonových s potěrem nebo teracem tl do 100 mm pl přes 4 m2</t>
  </si>
  <si>
    <t>-988982084</t>
  </si>
  <si>
    <t>Bourání mazanin betonových s potěrem nebo teracem tl. do 100 mm, plochy přes 4 m2</t>
  </si>
  <si>
    <t>3,88*3,4*0,08</t>
  </si>
  <si>
    <t>Mezisoučet 2,29</t>
  </si>
  <si>
    <t>114</t>
  </si>
  <si>
    <t>965081611</t>
  </si>
  <si>
    <t>Odsekání soklíků rovných</t>
  </si>
  <si>
    <t>-350700337</t>
  </si>
  <si>
    <t>Odsekání soklíků  včetně otlučení podkladní omítky až na zdivo rovných</t>
  </si>
  <si>
    <t>5,5+1,8+0,6+1,8+1,5</t>
  </si>
  <si>
    <t>4,8+1</t>
  </si>
  <si>
    <t>Mezisoučet 3np</t>
  </si>
  <si>
    <t>5,8+0,6</t>
  </si>
  <si>
    <t>115</t>
  </si>
  <si>
    <t>966080105</t>
  </si>
  <si>
    <t>Bourání kontaktního zateplení z polystyrenových desek tl přes 120 do 180 mm</t>
  </si>
  <si>
    <t>1527071734</t>
  </si>
  <si>
    <t>Bourání kontaktního zateplení včetně povrchové úpravy omítkou nebo nátěrem z polystyrénových desek, tloušťky přes 120 do 180 mm</t>
  </si>
  <si>
    <t>4,04*10,5</t>
  </si>
  <si>
    <t>Mezisoučet stěna</t>
  </si>
  <si>
    <t>3,7*4,04</t>
  </si>
  <si>
    <t>Mezisoučet podhled</t>
  </si>
  <si>
    <t>116</t>
  </si>
  <si>
    <t>968062375</t>
  </si>
  <si>
    <t>Vybourání dřevěných rámů oken zdvojených včetně křídel pl do 2 m2</t>
  </si>
  <si>
    <t>-1683247091</t>
  </si>
  <si>
    <t>Vybourání dřevěných rámů oken s křídly, dveřních zárubní, vrat, stěn, ostění nebo obkladů  rámů oken s křídly zdvojených, plochy do 2 m2</t>
  </si>
  <si>
    <t>1,2*1,7</t>
  </si>
  <si>
    <t>Mezisoučet 3,28a</t>
  </si>
  <si>
    <t>1,2*1,07</t>
  </si>
  <si>
    <t>117</t>
  </si>
  <si>
    <t>968062455.cz</t>
  </si>
  <si>
    <t>Vybourání dřevěných dveřních zárubní pl do 2 m2 - vč. křídel</t>
  </si>
  <si>
    <t>-355961735</t>
  </si>
  <si>
    <t>Vybourání dřevěných rámů oken s křídly, dveřních zárubní, vrat, stěn, ostění nebo obkladů  dveřních zárubní, plochy do 2 m2
vč. dveřních křídel</t>
  </si>
  <si>
    <t>0,9*1,97*3+0,9*2,02</t>
  </si>
  <si>
    <t>Mezisoučet 1,26</t>
  </si>
  <si>
    <t>0,9*1,97</t>
  </si>
  <si>
    <t>Mezisoučet 1,14</t>
  </si>
  <si>
    <t>0,9*1,97*2</t>
  </si>
  <si>
    <t>Mezisoučet 2,28; 2,31</t>
  </si>
  <si>
    <t>0,9*1,97+0,8*1,97</t>
  </si>
  <si>
    <t>Mezisoučet 0,02</t>
  </si>
  <si>
    <t>118</t>
  </si>
  <si>
    <t>968062456.cz</t>
  </si>
  <si>
    <t>Vybourání dřevěných dveřních zárubní vč. dveřních křídel pl přes 2 m2</t>
  </si>
  <si>
    <t>-829467901</t>
  </si>
  <si>
    <t>Vybourání dřevěných rámů oken s křídly, dveřních zárubní, vrat, stěn, ostění nebo obkladů  dveřních zárubní, plochy přes 2 m2
vč. dveřních křídel</t>
  </si>
  <si>
    <t>1,65*2,1*2</t>
  </si>
  <si>
    <t>Mezisoučet 2,21</t>
  </si>
  <si>
    <t>119</t>
  </si>
  <si>
    <t>968062747</t>
  </si>
  <si>
    <t>Vybourání stěn dřevěných plných, zasklených nebo výkladních pl přes 4 m2</t>
  </si>
  <si>
    <t>1174020805</t>
  </si>
  <si>
    <t>Vybourání dřevěných rámů oken s křídly, dveřních zárubní, vrat, stěn, ostění nebo obkladů  stěn plných, zasklených nebo výkladních pevných nebo otevíratelných, plochy přes 4 m2</t>
  </si>
  <si>
    <t>3,5*2,7*2</t>
  </si>
  <si>
    <t>Mezisoučet 2,28</t>
  </si>
  <si>
    <t>3,5*2,62*2</t>
  </si>
  <si>
    <t>120</t>
  </si>
  <si>
    <t>973031325</t>
  </si>
  <si>
    <t>Vysekání kapes ve zdivu cihelném na MV nebo MVC pl do 0,10 m2 hl do 300 mm</t>
  </si>
  <si>
    <t>-960928901</t>
  </si>
  <si>
    <t>Vysekání výklenků nebo kapes ve zdivu z cihel  na maltu vápennou nebo vápenocementovou kapes, plochy do 0,10 m2, hl. do 300 mm</t>
  </si>
  <si>
    <t>Mezisoučet kapsy pro OK přístřešku</t>
  </si>
  <si>
    <t>121</t>
  </si>
  <si>
    <t>973031825</t>
  </si>
  <si>
    <t>Vysekání kapes ve zdivu cihelném na MV nebo MVC pro zavázání zdí tl do 450 mm</t>
  </si>
  <si>
    <t>1566627430</t>
  </si>
  <si>
    <t>Vysekání výklenků nebo kapes ve zdivu z cihel  na maltu vápennou nebo vápenocementovou kapes pro zavázání nových zdí, tl. do 450 mm</t>
  </si>
  <si>
    <t>10*4</t>
  </si>
  <si>
    <t>122</t>
  </si>
  <si>
    <t>975022241</t>
  </si>
  <si>
    <t>Podchycení nadzákladového zdiva tl do 450 mm dřevěnou výztuhou v do 3 m dl podchycení do 3 m</t>
  </si>
  <si>
    <t>169822157</t>
  </si>
  <si>
    <t>Podchycení nadzákladového zdiva dřevěnou výztuhou  v. podchycení do 3 m, při tl. zdiva do 450 mm a délce podchycení do 3 m
resp. v rozsahu požadovaném zhotovitelem</t>
  </si>
  <si>
    <t>3,5*2*3</t>
  </si>
  <si>
    <t>123</t>
  </si>
  <si>
    <t>R-9-A.00-1001-01</t>
  </si>
  <si>
    <t>D+M Zřízení prostupu pro odvod vzduchu pro klapku</t>
  </si>
  <si>
    <t>1787492290</t>
  </si>
  <si>
    <t xml:space="preserve">D+M Zřízení prostupu pro odvod vzduchu pro klapku 1000 x 2000 vč. úpravy plechové krytiny, detailů doplnění oplechování, opláštění SDK, zateplení ... viz v.č. </t>
  </si>
  <si>
    <t>124</t>
  </si>
  <si>
    <t>R-9-A.00-2001</t>
  </si>
  <si>
    <t>Demontáž protidešťové žaluzie</t>
  </si>
  <si>
    <t>1934022482</t>
  </si>
  <si>
    <t>125</t>
  </si>
  <si>
    <t>R-9-A.00-3001</t>
  </si>
  <si>
    <t>Vybourání odvodňovacího žlabu vč-zaslepení</t>
  </si>
  <si>
    <t>1245979233</t>
  </si>
  <si>
    <t>126</t>
  </si>
  <si>
    <t>R-9-A.00-4001</t>
  </si>
  <si>
    <t xml:space="preserve">Demontáž madla </t>
  </si>
  <si>
    <t>1476533289</t>
  </si>
  <si>
    <t>127</t>
  </si>
  <si>
    <t>R-9-A.00-5001</t>
  </si>
  <si>
    <t>Oddělení provozu Pohody od stavby z důvodu prašnosti a bezpečnosti v průběhu výstavby</t>
  </si>
  <si>
    <t>133672310</t>
  </si>
  <si>
    <t>Oddělení provozu Pohody od stavby z důvodu prašnosti a bezpečnosti</t>
  </si>
  <si>
    <t>128</t>
  </si>
  <si>
    <t>R-9-A.00-6001</t>
  </si>
  <si>
    <t>Objektová dilatace svislých stěn objektová dilatace z hliníkových profilů a pryže</t>
  </si>
  <si>
    <t>92358924</t>
  </si>
  <si>
    <t>Objektová dilatace svislých stěn
objektová dilatace z hliníkových profilů a pryže</t>
  </si>
  <si>
    <t>9*4</t>
  </si>
  <si>
    <t>129</t>
  </si>
  <si>
    <t>R-9-A.00-6001a</t>
  </si>
  <si>
    <t>Objektová dilatace strop, podlaha objektová dilatace z hliníkových profilů a pryže</t>
  </si>
  <si>
    <t>-1542903391</t>
  </si>
  <si>
    <t>3*3,6</t>
  </si>
  <si>
    <t>Mezisoučet 1-3 NP</t>
  </si>
  <si>
    <t>130</t>
  </si>
  <si>
    <t>R-9-A.00-7001</t>
  </si>
  <si>
    <t>Podbetonování tl.50mm pod nosníky OK přístřešku (v kapsách)</t>
  </si>
  <si>
    <t>88351710</t>
  </si>
  <si>
    <t>131</t>
  </si>
  <si>
    <t>R-9-A.00-8001</t>
  </si>
  <si>
    <t>Podpěrné a pomocné konstrukce dle požadavku zhotovitele</t>
  </si>
  <si>
    <t>1103208125</t>
  </si>
  <si>
    <t>132</t>
  </si>
  <si>
    <t>R-9-A.00-9001</t>
  </si>
  <si>
    <t>Plentování a zapravení, omítnutí drážek, zazdívky prostupů profesí</t>
  </si>
  <si>
    <t>-26955242</t>
  </si>
  <si>
    <t>997</t>
  </si>
  <si>
    <t>Přesun sutě</t>
  </si>
  <si>
    <t>133</t>
  </si>
  <si>
    <t>997013311</t>
  </si>
  <si>
    <t>Montáž a demontáž shozu suti v do 10 m</t>
  </si>
  <si>
    <t>-1847968420</t>
  </si>
  <si>
    <t>Doprava suti shozem montáž a demontáž shozu výšky do 10 m</t>
  </si>
  <si>
    <t>134</t>
  </si>
  <si>
    <t>997013321</t>
  </si>
  <si>
    <t>Příplatek k shozu suti v do 10 m za první a ZKD den použití</t>
  </si>
  <si>
    <t>-406303651</t>
  </si>
  <si>
    <t>Doprava suti shozem montáž a demontáž shozu výšky Příplatek za první a každý další den použití shozu k ceně -3311</t>
  </si>
  <si>
    <t>135</t>
  </si>
  <si>
    <t>997013501</t>
  </si>
  <si>
    <t>Odvoz suti a vybouraných hmot na skládku nebo meziskládku do 1 km se složením</t>
  </si>
  <si>
    <t>-687455795</t>
  </si>
  <si>
    <t>Odvoz suti a vybouraných hmot na skládku nebo meziskládku  se složením, na vzdálenost do 1 km</t>
  </si>
  <si>
    <t>136</t>
  </si>
  <si>
    <t>997013509</t>
  </si>
  <si>
    <t>Příplatek k odvozu suti a vybouraných hmot na skládku ZKD 1 km přes 1 km</t>
  </si>
  <si>
    <t>-1170992839</t>
  </si>
  <si>
    <t>Odvoz suti a vybouraných hmot na skládku nebo meziskládku  se složením, na vzdálenost Příplatek k ceně za každý další i započatý 1 km přes 1 km</t>
  </si>
  <si>
    <t>87,65*20</t>
  </si>
  <si>
    <t>137</t>
  </si>
  <si>
    <t>997013631</t>
  </si>
  <si>
    <t>Poplatek za uložení na skládce (skládkovné) stavebního odpadu směsného kód odpadu 17 09 04</t>
  </si>
  <si>
    <t>-2000745616</t>
  </si>
  <si>
    <t>Poplatek za uložení stavebního odpadu na skládce (skládkovné) směsného stavebního a demoličního zatříděného do Katalogu odpadů pod kódem 17 09 04</t>
  </si>
  <si>
    <t>0,126+1,703+0,464+0,559+0,65</t>
  </si>
  <si>
    <t>138</t>
  </si>
  <si>
    <t>997013812</t>
  </si>
  <si>
    <t>Poplatek za uložení na skládce (skládkovné) stavebního odpadu na bázi sádry kód odpadu 17 08 02</t>
  </si>
  <si>
    <t>1227127900</t>
  </si>
  <si>
    <t>Poplatek za uložení stavebního odpadu na skládce (skládkovné) z materiálů na bázi sádry zatříděného do Katalogu odpadů pod kódem 17 08 02</t>
  </si>
  <si>
    <t>0,638+0,146+0,64</t>
  </si>
  <si>
    <t>139</t>
  </si>
  <si>
    <t>997013813</t>
  </si>
  <si>
    <t>Poplatek za uložení na skládce (skládkovné) stavebního odpadu z plastických hmot kód odpadu 17 02 03</t>
  </si>
  <si>
    <t>280337209</t>
  </si>
  <si>
    <t>Poplatek za uložení stavebního odpadu na skládce (skládkovné) z plastických hmot zatříděného do Katalogu odpadů pod kódem 17 02 03</t>
  </si>
  <si>
    <t>0,061+0,095</t>
  </si>
  <si>
    <t>140</t>
  </si>
  <si>
    <t>997013814</t>
  </si>
  <si>
    <t>Poplatek za uložení na skládce (skládkovné) stavebního odpadu izolací kód odpadu 17 06 04</t>
  </si>
  <si>
    <t>1695112953</t>
  </si>
  <si>
    <t>Poplatek za uložení stavebního odpadu na skládce (skládkovné) z izolačních materiálů zatříděného do Katalogu odpadů pod kódem 17 06 04</t>
  </si>
  <si>
    <t>0,861+0,09+0,276</t>
  </si>
  <si>
    <t>141</t>
  </si>
  <si>
    <t>997013861</t>
  </si>
  <si>
    <t>Poplatek za uložení stavebního odpadu na recyklační skládce (skládkovné) z prostého betonu kód odpadu 17 01 01</t>
  </si>
  <si>
    <t>-1257197104</t>
  </si>
  <si>
    <t>Poplatek za uložení stavebního odpadu na recyklační skládce (skládkovné) z prostého betonu zatříděného do Katalogu odpadů pod kódem 17 01 01</t>
  </si>
  <si>
    <t>13+3,485+5,06+4,642+0,211+1,589</t>
  </si>
  <si>
    <t>142</t>
  </si>
  <si>
    <t>997013862</t>
  </si>
  <si>
    <t>Poplatek za uložení stavebního odpadu na recyklační skládce (skládkovné) z armovaného betonu kód odpadu  17 01 01</t>
  </si>
  <si>
    <t>609078354</t>
  </si>
  <si>
    <t>Poplatek za uložení stavebního odpadu na recyklační skládce (skládkovné) z armovaného betonu zatříděného do Katalogu odpadů pod kódem 17 01 01</t>
  </si>
  <si>
    <t>14,515</t>
  </si>
  <si>
    <t>143</t>
  </si>
  <si>
    <t>997013863</t>
  </si>
  <si>
    <t>Poplatek za uložení stavebního odpadu na recyklační skládce (skládkovné) cihelného kód odpadu  17 01 02</t>
  </si>
  <si>
    <t>492508271</t>
  </si>
  <si>
    <t>Poplatek za uložení stavebního odpadu na recyklační skládce (skládkovné) cihelného zatříděného do Katalogu odpadů pod kódem 17 01 02</t>
  </si>
  <si>
    <t>14,528+0,372+0,6+1,3</t>
  </si>
  <si>
    <t>144</t>
  </si>
  <si>
    <t>997013873</t>
  </si>
  <si>
    <t>-1357607826</t>
  </si>
  <si>
    <t>998</t>
  </si>
  <si>
    <t>Přesun hmot</t>
  </si>
  <si>
    <t>145</t>
  </si>
  <si>
    <t>998011002</t>
  </si>
  <si>
    <t>Přesun hmot pro budovy zděné v přes 6 do 12 m</t>
  </si>
  <si>
    <t>111277018</t>
  </si>
  <si>
    <t>Přesun hmot pro budovy občanské výstavby, bydlení, výrobu a služby  s nosnou svislou konstrukcí zděnou z cihel, tvárnic nebo kamene vodorovná dopravní vzdálenost do 100 m pro budovy výšky přes 6 do 12 m</t>
  </si>
  <si>
    <t>PSV</t>
  </si>
  <si>
    <t>Práce a dodávky PSV</t>
  </si>
  <si>
    <t>711</t>
  </si>
  <si>
    <t>Izolace proti vodě, vlhkosti a plynům</t>
  </si>
  <si>
    <t>146</t>
  </si>
  <si>
    <t>711111001</t>
  </si>
  <si>
    <t>Provedení izolace proti zemní vlhkosti vodorovné za studena nátěrem penetračním</t>
  </si>
  <si>
    <t>-548220853</t>
  </si>
  <si>
    <t>Provedení izolace proti zemní vlhkosti natěradly a tmely za studena  na ploše vodorovné V nátěrem penetračním</t>
  </si>
  <si>
    <t>4,1*3,4</t>
  </si>
  <si>
    <t>147</t>
  </si>
  <si>
    <t>11163150</t>
  </si>
  <si>
    <t>lak penetrační asfaltový</t>
  </si>
  <si>
    <t>-901598978</t>
  </si>
  <si>
    <t>13,94*0,00033 'Přepočtené koeficientem množství</t>
  </si>
  <si>
    <t>148</t>
  </si>
  <si>
    <t>711112001</t>
  </si>
  <si>
    <t>Provedení izolace proti zemní vlhkosti svislé za studena nátěrem penetračním</t>
  </si>
  <si>
    <t>438688295</t>
  </si>
  <si>
    <t>Provedení izolace proti zemní vlhkosti natěradly a tmely za studena  na ploše svislé S nátěrem penetračním</t>
  </si>
  <si>
    <t>1,9*(3,4*2+4,1*2)</t>
  </si>
  <si>
    <t>149</t>
  </si>
  <si>
    <t>-763498611</t>
  </si>
  <si>
    <t>28,5*0,00034 'Přepočtené koeficientem množství</t>
  </si>
  <si>
    <t>150</t>
  </si>
  <si>
    <t>711141559</t>
  </si>
  <si>
    <t>Provedení izolace proti zemní vlhkosti pásy přitavením vodorovné NAIP</t>
  </si>
  <si>
    <t>1270966378</t>
  </si>
  <si>
    <t>Provedení izolace proti zemní vlhkosti pásy přitavením  NAIP na ploše vodorovné V</t>
  </si>
  <si>
    <t>(4,1*3,4)*2</t>
  </si>
  <si>
    <t>151</t>
  </si>
  <si>
    <t>62853003</t>
  </si>
  <si>
    <t>pás asfaltový natavitelný modifikovaný SBS tl 3,5mm s vložkou ze skleněné tkaniny a spalitelnou PE fólií nebo jemnozrnným minerálním posypem na horním povrchu</t>
  </si>
  <si>
    <t>1763725383</t>
  </si>
  <si>
    <t>27,88*1,1655 'Přepočtené koeficientem množství</t>
  </si>
  <si>
    <t>152</t>
  </si>
  <si>
    <t>711142559</t>
  </si>
  <si>
    <t>Provedení izolace proti zemní vlhkosti pásy přitavením svislé NAIP</t>
  </si>
  <si>
    <t>194666537</t>
  </si>
  <si>
    <t>Provedení izolace proti zemní vlhkosti pásy přitavením  NAIP na ploše svislé S</t>
  </si>
  <si>
    <t>(1,9*(3,4*2+4,1*2))*2</t>
  </si>
  <si>
    <t>153</t>
  </si>
  <si>
    <t>-1379394480</t>
  </si>
  <si>
    <t>57*1,221 'Přepočtené koeficientem množství</t>
  </si>
  <si>
    <t>154</t>
  </si>
  <si>
    <t>711191001</t>
  </si>
  <si>
    <t>Provedení adhezního můstku na vodorovné ploše</t>
  </si>
  <si>
    <t>-1984384864</t>
  </si>
  <si>
    <t>Provedení nátěru adhezního můstku na ploše vodorovné V</t>
  </si>
  <si>
    <t>0,25*3,55+3,55+2,4+2,4</t>
  </si>
  <si>
    <t>155</t>
  </si>
  <si>
    <t>58585000</t>
  </si>
  <si>
    <t>adhezní můstek pro savé i nesavé podklady</t>
  </si>
  <si>
    <t>-752423550</t>
  </si>
  <si>
    <t>9,238*0,12075 'Přepočtené koeficientem množství</t>
  </si>
  <si>
    <t>156</t>
  </si>
  <si>
    <t>998711102</t>
  </si>
  <si>
    <t>Přesun hmot tonážní pro izolace proti vodě, vlhkosti a plynům v objektech v přes 6 do 12 m</t>
  </si>
  <si>
    <t>1624890782</t>
  </si>
  <si>
    <t>Přesun hmot pro izolace proti vodě, vlhkosti a plynům  stanovený z hmotnosti přesunovaného materiálu vodorovná dopravní vzdálenost do 50 m v objektech výšky přes 6 do 12 m</t>
  </si>
  <si>
    <t>712</t>
  </si>
  <si>
    <t>Povlakové krytiny</t>
  </si>
  <si>
    <t>157</t>
  </si>
  <si>
    <t>712361802</t>
  </si>
  <si>
    <t>Odstranění povlakové krytiny střech do 10° z fólií přilepených bodově</t>
  </si>
  <si>
    <t>-511667361</t>
  </si>
  <si>
    <t>Odstranění povlakové krytiny střech plochých do 10° z fólií přilepenou bodově</t>
  </si>
  <si>
    <t>4,1*3,74</t>
  </si>
  <si>
    <t>1*3,8</t>
  </si>
  <si>
    <t>158</t>
  </si>
  <si>
    <t>998712202</t>
  </si>
  <si>
    <t>Přesun hmot procentní pro krytiny povlakové v objektech v přes 6 do 12 m</t>
  </si>
  <si>
    <t>%</t>
  </si>
  <si>
    <t>1517186321</t>
  </si>
  <si>
    <t>Přesun hmot pro povlakové krytiny stanovený procentní sazbou (%) z ceny vodorovná dopravní vzdálenost do 50 m v objektech výšky přes 6 do 12 m</t>
  </si>
  <si>
    <t>159</t>
  </si>
  <si>
    <t>R-712-A.00-363-001</t>
  </si>
  <si>
    <t>D+M polymerní PVC folie tl.1,5mm Broof(t3), mech.kotvená Ral. 7047, vč. systémových klempířských prvků a doplňků</t>
  </si>
  <si>
    <t>-418682312</t>
  </si>
  <si>
    <t>12*3,8*1,1</t>
  </si>
  <si>
    <t>Mezisoučet  S3</t>
  </si>
  <si>
    <t>3,6*4,34</t>
  </si>
  <si>
    <t>0,5*(4,34+4,34+3,6)</t>
  </si>
  <si>
    <t>713</t>
  </si>
  <si>
    <t>Izolace tepelné</t>
  </si>
  <si>
    <t>160</t>
  </si>
  <si>
    <t>713120811.cz</t>
  </si>
  <si>
    <t>Odstranění tepelné izolace podlah volně kladené z vláknitých materiálů suchých tl do 100 mm</t>
  </si>
  <si>
    <t>554173995</t>
  </si>
  <si>
    <t>Odstranění tepelné izolace podlah z rohoží, pásů, dílců, desek, bloků podlah volně kladených nebo mezi trámy z vláknitých materiálů suchých, tloušťka izolace do 100 mm
VČ. SEPARAČNÍ FOLIE</t>
  </si>
  <si>
    <t>3,88*3,4</t>
  </si>
  <si>
    <t>Mezisoučet2,29</t>
  </si>
  <si>
    <t>Součet - KROČEJOVÁ</t>
  </si>
  <si>
    <t>161</t>
  </si>
  <si>
    <t>713120813</t>
  </si>
  <si>
    <t>Odstranění tepelné izolace podlah volně kladené z vláknitých materiálů suchých tl přes 100 mm, vč.pojistné hydroizolace</t>
  </si>
  <si>
    <t>715759755</t>
  </si>
  <si>
    <t>Odstranění tepelné izolace podlah z rohoží, pásů, dílců, desek, bloků podlah volně kladených nebo mezi trámy z vláknitých materiálů suchých, tloušťka izolace přes 100 mm
vč.pojistné hydroizolace</t>
  </si>
  <si>
    <t>Mezisoučet střecha</t>
  </si>
  <si>
    <t>162</t>
  </si>
  <si>
    <t>713121131</t>
  </si>
  <si>
    <t>Montáž izolace tepelné podlah parotěsné reflexní tl do 5 mm</t>
  </si>
  <si>
    <t>2018111450</t>
  </si>
  <si>
    <t>Montáž tepelné izolace podlah parotěsnými reflexními pásy, tloušťka izolace do 5 mm</t>
  </si>
  <si>
    <t>163</t>
  </si>
  <si>
    <t>28329234</t>
  </si>
  <si>
    <t>fólie PE homogenní pro parotěsnou vrstvu zejména plochých střech tl 0,2mm</t>
  </si>
  <si>
    <t>-1367535038</t>
  </si>
  <si>
    <t>16,605*1,05 'Přepočtené koeficientem množství</t>
  </si>
  <si>
    <t>164</t>
  </si>
  <si>
    <t>713131143</t>
  </si>
  <si>
    <t>Montáž izolace tepelné stěn a základů lepením celoplošně v kombinaci s mechanickým kotvením rohoží, pásů, dílců, desek</t>
  </si>
  <si>
    <t>-724341767</t>
  </si>
  <si>
    <t>Montáž tepelné izolace stěn rohožemi, pásy, deskami, dílci, bloky (izolační materiál ve specifikaci) lepením celoplošně s mechanickým kotvením</t>
  </si>
  <si>
    <t>165</t>
  </si>
  <si>
    <t>63152263</t>
  </si>
  <si>
    <t>deska tepelně izolační minerální kontaktních fasád podélné vlákno λ=0,034 tl 100mm</t>
  </si>
  <si>
    <t>-754883863</t>
  </si>
  <si>
    <t>9*1,05 'Přepočtené koeficientem množství</t>
  </si>
  <si>
    <t>166</t>
  </si>
  <si>
    <t>713141151</t>
  </si>
  <si>
    <t>Montáž izolace tepelné střech plochých kladené volně 1 vrstva rohoží, pásů, dílců, desek                S2</t>
  </si>
  <si>
    <t>57890917</t>
  </si>
  <si>
    <t>Montáž tepelné izolace střech plochých rohožemi, pásy, deskami, dílci, bloky (izolační materiál ve specifikaci) kladenými volně jednovrstvá</t>
  </si>
  <si>
    <t>4,15*3,1</t>
  </si>
  <si>
    <t>Mezisoučet EPS 150S    -  S2</t>
  </si>
  <si>
    <t>167</t>
  </si>
  <si>
    <t>28375912</t>
  </si>
  <si>
    <t>deska EPS 150S pro konstrukce s vysokým zatížením λ=0,035 tl 80mm                                           S2</t>
  </si>
  <si>
    <t>1261585857</t>
  </si>
  <si>
    <t>deska EPS 150 pro konstrukce s vysokým zatížením λ=0,035 tl 80mm</t>
  </si>
  <si>
    <t>12,865*1,05 'Přepočtené koeficientem množství</t>
  </si>
  <si>
    <t>168</t>
  </si>
  <si>
    <t>713141151.1</t>
  </si>
  <si>
    <t>Montáž izolace tepelné střech plochých kladené volně 1 vrstva rohoží, pásů, dílců, desek               S2</t>
  </si>
  <si>
    <t>734600524</t>
  </si>
  <si>
    <t>169</t>
  </si>
  <si>
    <t>28372310</t>
  </si>
  <si>
    <t>deska EPS 100S NEO pro konstrukce s běžným zatížením λ=0,037 tl 90mm                          S2</t>
  </si>
  <si>
    <t>-239968851</t>
  </si>
  <si>
    <t>deska EPS 100S NEO pro konstrukce s běžným zatížením λ=0,037 tl 90mm</t>
  </si>
  <si>
    <t>12,865*1,02 'Přepočtené koeficientem množství</t>
  </si>
  <si>
    <t>170</t>
  </si>
  <si>
    <t>713141152</t>
  </si>
  <si>
    <t>Montáž izolace tepelné střech plochých kladené volně 2 vrstvy rohoží, pásů, dílců, desek               S2</t>
  </si>
  <si>
    <t>1384988368</t>
  </si>
  <si>
    <t>Montáž tepelné izolace střech plochých rohožemi, pásy, deskami, dílci, bloky (izolační materiál ve specifikaci) kladenými volně dvouvrstvá</t>
  </si>
  <si>
    <t>12,865</t>
  </si>
  <si>
    <t>171</t>
  </si>
  <si>
    <t>63151465</t>
  </si>
  <si>
    <t>deska tepelně izolační minerální plochých střech spodní vrstva 50kPa λ=0,036-0,039 tl 40mm      S2</t>
  </si>
  <si>
    <t>242208430</t>
  </si>
  <si>
    <t>deska tepelně izolační minerální plochých střech spodní vrstva 50kPa λ=0,036-0,039 tl 40mm</t>
  </si>
  <si>
    <t>12,865*2,1 'Přepočtené koeficientem množství</t>
  </si>
  <si>
    <t>172</t>
  </si>
  <si>
    <t>998713102</t>
  </si>
  <si>
    <t>Přesun hmot tonážní pro izolace tepelné v objektech v přes 6 do 12 m</t>
  </si>
  <si>
    <t>-178012468</t>
  </si>
  <si>
    <t>Přesun hmot pro izolace tepelné stanovený z hmotnosti přesunovaného materiálu vodorovná dopravní vzdálenost do 50 m v objektech výšky přes 6 m do 12 m</t>
  </si>
  <si>
    <t>173</t>
  </si>
  <si>
    <t>R-713-A.00-1001</t>
  </si>
  <si>
    <t xml:space="preserve">D+M polystyrel tl.50mm - mezi překlady,doplnění izolace,dilatace </t>
  </si>
  <si>
    <t>-1157142330</t>
  </si>
  <si>
    <t>762</t>
  </si>
  <si>
    <t>Konstrukce tesařské</t>
  </si>
  <si>
    <t>174</t>
  </si>
  <si>
    <t>762511140-CZ</t>
  </si>
  <si>
    <t>Podlahové kce podkladové z cementovláknitých desek tl 20 mm na sraz šroubovaných  (střecha krček)</t>
  </si>
  <si>
    <t>514549343</t>
  </si>
  <si>
    <t>Podlahové konstrukce podkladové z cementotřískových desek jednovrstvých šroubovaných na sraz 20 mm</t>
  </si>
  <si>
    <t>39,100*1,05</t>
  </si>
  <si>
    <t>175</t>
  </si>
  <si>
    <t>998762202</t>
  </si>
  <si>
    <t>Přesun hmot procentní pro kce tesařské v objektech v přes 6 do 12 m</t>
  </si>
  <si>
    <t>154926208</t>
  </si>
  <si>
    <t>Přesun hmot pro konstrukce tesařské  stanovený procentní sazbou (%) z ceny vodorovná dopravní vzdálenost do 50 m v objektech výšky přes 6 do 12 m</t>
  </si>
  <si>
    <t>176</t>
  </si>
  <si>
    <t>R-762-A.00-1001</t>
  </si>
  <si>
    <t>tesařská úprava krovu osazení klapky nad schodištěm</t>
  </si>
  <si>
    <t>-253036697</t>
  </si>
  <si>
    <t>tesařská úprava krovu osazení klapky
 nad schodištěm</t>
  </si>
  <si>
    <t>763</t>
  </si>
  <si>
    <t>Konstrukce suché výstavby</t>
  </si>
  <si>
    <t>177</t>
  </si>
  <si>
    <t>763111323</t>
  </si>
  <si>
    <t>SDK příčka tl 100 mm profil CW+UW 75 desky 1xDF 12,5 s izolací EI 45 Rw do 49 dB</t>
  </si>
  <si>
    <t>1524301701</t>
  </si>
  <si>
    <t>Příčka ze sádrokartonových desek  s nosnou konstrukcí z jednoduchých ocelových profilů UW, CW jednoduše opláštěná deskou protipožární DF tl. 12,5 mm s izolací, EI 45, příčka tl. 100 mm, profil 75, Rw do 49 dB</t>
  </si>
  <si>
    <t>1,5*(2+2+2)</t>
  </si>
  <si>
    <t>Mezisoučet klapka schodiště</t>
  </si>
  <si>
    <t>4*0,7</t>
  </si>
  <si>
    <t>Mezisoučet klapka nad výtahem</t>
  </si>
  <si>
    <t>178</t>
  </si>
  <si>
    <t>763111343</t>
  </si>
  <si>
    <t>SDK příčka tl 100 mm profil CW+UW 75 desky 1xDFH2 12,5 s izolací EI 45 Rw do 49 dB</t>
  </si>
  <si>
    <t>1470597099</t>
  </si>
  <si>
    <t>Příčka ze sádrokartonových desek  s nosnou konstrukcí z jednoduchých ocelových profilů UW, CW jednoduše opláštěná deskou protipožární impregnovanou DFH2 tl. 12,5 mm s izolací, EI 45, příčka tl. 100 mm, profil 75, Rw do 49 dB</t>
  </si>
  <si>
    <t>1,78*2,4</t>
  </si>
  <si>
    <t>-0,8*2</t>
  </si>
  <si>
    <t>Mezisoučet m.č. 0,02-0,16</t>
  </si>
  <si>
    <t>179</t>
  </si>
  <si>
    <t>763131431</t>
  </si>
  <si>
    <t>SDK podhled deska 1xDF 12,5 bez izolace dvouvrstvá spodní kce profil CD+UD REI do 90</t>
  </si>
  <si>
    <t>2122608717</t>
  </si>
  <si>
    <t>Podhled ze sádrokartonových desek  dvouvrstvá zavěšená spodní konstrukce z ocelových profilů CD, UD jednoduše opláštěná deskou protipožární DF, tl. 12,5 mm, bez izolace, REI do 90
REI 30´  
č.k. 4.10.13</t>
  </si>
  <si>
    <t>7,1</t>
  </si>
  <si>
    <t>Mezisoučet podhled výtahová šachta</t>
  </si>
  <si>
    <t>180</t>
  </si>
  <si>
    <t>763131451</t>
  </si>
  <si>
    <t>SDK podhled deska 1xH2 12,5 bez izolace dvouvrstvá spodní kce profil CD+UD</t>
  </si>
  <si>
    <t>-458296549</t>
  </si>
  <si>
    <t>Podhled ze sádrokartonových desek  dvouvrstvá zavěšená spodní konstrukce z ocelových profilů CD, UD jednoduše opláštěná deskou impregnovanou H2, tl. 12,5 mm, bez izolace</t>
  </si>
  <si>
    <t>3,6</t>
  </si>
  <si>
    <t>Mezisoučet 0,16</t>
  </si>
  <si>
    <t>181</t>
  </si>
  <si>
    <t>763131821</t>
  </si>
  <si>
    <t>Demontáž SDK podhledu s dvouvrstvou nosnou kcí z ocelových profilů opláštění jednoduché</t>
  </si>
  <si>
    <t>827686346</t>
  </si>
  <si>
    <t>Demontáž podhledu nebo samostatného požárního předělu ze sádrokartonových desek  s nosnou konstrukcí dvouvrstvou z ocelových profilů, opláštění jednoduché</t>
  </si>
  <si>
    <t>14,00</t>
  </si>
  <si>
    <t>3,4*3,88</t>
  </si>
  <si>
    <t>Mezisoučet 3,28 a</t>
  </si>
  <si>
    <t>9,9</t>
  </si>
  <si>
    <t>182</t>
  </si>
  <si>
    <t>763164635</t>
  </si>
  <si>
    <t>SDK obklad kcí tvaru U š do 1,2 m desky 1xDF 12,5    REI 30</t>
  </si>
  <si>
    <t>1908122153</t>
  </si>
  <si>
    <t xml:space="preserve">Obklad konstrukcí sádrokartonovými deskami včetně ochranných úhelníků ve tvaru U rozvinuté šíře přes 0,6 do 1,2 m, opláštěný deskou protipožární DF, tl. 12,5 mm
ZAKRYTÍ VEDENÍ CHLADIVA A ELEKTRO
300x300mm, D.HR. +1,15
SDK REI 30 1xRF(DF) 12,5mm
</t>
  </si>
  <si>
    <t>4,4</t>
  </si>
  <si>
    <t xml:space="preserve">Mezisoučet 001 </t>
  </si>
  <si>
    <t>4,2</t>
  </si>
  <si>
    <t>Mezisoučet 001,002</t>
  </si>
  <si>
    <t>183</t>
  </si>
  <si>
    <t>76333111-14-CZ</t>
  </si>
  <si>
    <t>Cementovláknitý podhled desky 1x20  (krček)</t>
  </si>
  <si>
    <t>-802988304</t>
  </si>
  <si>
    <t>Podhled z cementovláknitých nebo cementových desek  zavěšená spodní konstrukce z ocelových profilů CD, UD jednoduše opláštěná deskou tl. 20 mm</t>
  </si>
  <si>
    <t>39,1*1,05</t>
  </si>
  <si>
    <t>184</t>
  </si>
  <si>
    <t>763431001</t>
  </si>
  <si>
    <t>Montáž minerálního podhledu s vyjímatelnými panely vel. do 0,36 m2 na zavěšený viditelný rošt</t>
  </si>
  <si>
    <t>536147509</t>
  </si>
  <si>
    <t>Montáž podhledu minerálního  včetně zavěšeného roštu viditelného s panely vyjímatelnými, velikosti panelů do 0,36 m2</t>
  </si>
  <si>
    <t>8,7</t>
  </si>
  <si>
    <t>Mezisoučet 126</t>
  </si>
  <si>
    <t>10,4</t>
  </si>
  <si>
    <t>10,3</t>
  </si>
  <si>
    <t>Mezisoučet 221</t>
  </si>
  <si>
    <t>14,5</t>
  </si>
  <si>
    <t>Mezisoučet 228</t>
  </si>
  <si>
    <t>9,9+13,3</t>
  </si>
  <si>
    <t>Mezisoučet 1 PP 0.12</t>
  </si>
  <si>
    <t>185</t>
  </si>
  <si>
    <t>59036511</t>
  </si>
  <si>
    <t>deska podhledová minerální rovná bílá strukturovaná mikroperforovaná 15x600x600mm</t>
  </si>
  <si>
    <t>-1951987236</t>
  </si>
  <si>
    <t>107,1*1,05 'Přepočtené koeficientem množství</t>
  </si>
  <si>
    <t>186</t>
  </si>
  <si>
    <t>763431801</t>
  </si>
  <si>
    <t>Demontáž minerálního podhledu zavěšeného na viditelném roštu</t>
  </si>
  <si>
    <t>1364842677</t>
  </si>
  <si>
    <t>Demontáž podhledu minerálního  na zavěšeném na roštu viditelném</t>
  </si>
  <si>
    <t>13,3</t>
  </si>
  <si>
    <t>3,5*3,75</t>
  </si>
  <si>
    <t>Mezisoučet 0.12</t>
  </si>
  <si>
    <t>187</t>
  </si>
  <si>
    <t>998763301</t>
  </si>
  <si>
    <t>Přesun hmot tonážní pro sádrokartonové konstrukce v objektech v do 6 m</t>
  </si>
  <si>
    <t>-1829962361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</si>
  <si>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</si>
  <si>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</si>
  <si>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</si>
  <si>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188</t>
  </si>
  <si>
    <t>764212664</t>
  </si>
  <si>
    <t>Oplechování rovné okapové hrany z Pz s povrchovou úpravou rš 330 mm - VIPLANYL</t>
  </si>
  <si>
    <t>1239336602</t>
  </si>
  <si>
    <t>Oplechování střešních prvků z pozinkovaného plechu s povrchovou úpravou okapu střechy rovné okapovým plechem rš 330 mm</t>
  </si>
  <si>
    <t>Mezisoučet S3</t>
  </si>
  <si>
    <t>189</t>
  </si>
  <si>
    <t>764215607</t>
  </si>
  <si>
    <t xml:space="preserve">Oplechování horních ploch a atik bez rohů z Pz plechu s povrch úpravou celoplošně lepené rš 670 mm - VILPANYL </t>
  </si>
  <si>
    <t>-810408771</t>
  </si>
  <si>
    <t>Oplechování horních ploch zdí a nadezdívek (atik) z pozinkovaného plechu s povrchovou úpravou celoplošně lepené rš 670 mm</t>
  </si>
  <si>
    <t>4,35*2+3</t>
  </si>
  <si>
    <t>Mezisoučet  S2</t>
  </si>
  <si>
    <t>190</t>
  </si>
  <si>
    <t>764216604</t>
  </si>
  <si>
    <t>Oplechování rovných parapetů mechanicky kotvené z Pz s povrchovou úpravou rš 330 mm</t>
  </si>
  <si>
    <t>-315688780</t>
  </si>
  <si>
    <t>Oplechování parapetů z pozinkovaného plechu s povrchovou úpravou rovných mechanicky kotvené, bez rohů rš 330 mm</t>
  </si>
  <si>
    <t>1,7*2</t>
  </si>
  <si>
    <t>191</t>
  </si>
  <si>
    <t>764311606</t>
  </si>
  <si>
    <t>Lemování rovných zdí střech s krytinou prejzovou nebo vlnitou z Pz s povrchovou úpravou rš 500 mm - VIPLANYL</t>
  </si>
  <si>
    <t>2065134464</t>
  </si>
  <si>
    <t>Lemování zdí z pozinkovaného plechu s povrchovou úpravou boční nebo horní rovné, střech s krytinou prejzovou nebo vlnitou rš 500 mm</t>
  </si>
  <si>
    <t>Mezisoučet lemování klapka  S2</t>
  </si>
  <si>
    <t>5,58*3</t>
  </si>
  <si>
    <t>Mezisoučet lemovní světlíků</t>
  </si>
  <si>
    <t>192</t>
  </si>
  <si>
    <t>764311607</t>
  </si>
  <si>
    <t>Lemování rovných zdí střech s krytinou prejzovou nebo vlnitou z Pz s povrchovou úpravou rš 670 mm - VIPLANYL</t>
  </si>
  <si>
    <t>-656253655</t>
  </si>
  <si>
    <t>Lemování zdí z pozinkovaného plechu s povrchovou úpravou boční nebo horní rovné, střech s krytinou prejzovou nebo vlnitou rš 670 mm</t>
  </si>
  <si>
    <t>3,6+11,3+1,5+3,5</t>
  </si>
  <si>
    <t>Mezisoučet   S3</t>
  </si>
  <si>
    <t>193</t>
  </si>
  <si>
    <t>764511601</t>
  </si>
  <si>
    <t>Žlab podokapní půlkruhový z Pz s povrchovou úpravou rš 250 mm vč. háků, systém doplňků   S2</t>
  </si>
  <si>
    <t>-298961037</t>
  </si>
  <si>
    <t>Žlab podokapní z pozinkovaného plechu s povrchovou úpravou včetně háků a čel půlkruhový do rš 280 mm</t>
  </si>
  <si>
    <t>194</t>
  </si>
  <si>
    <t>764511613</t>
  </si>
  <si>
    <t>Žlab podokapní hranatý z Pz s povrchovou úpravou  25 mikr.PES  rš 600 mm - plech tl.3mm vnitřní část vyspádované dno  S3</t>
  </si>
  <si>
    <t>-422134407</t>
  </si>
  <si>
    <t>Žlab podokapní hranatý z Pz s povrchovou úpravou  25 mikr.PES  rš 600 mm - plech tl.3mm
vnitřní část vyspádované dno</t>
  </si>
  <si>
    <t>195</t>
  </si>
  <si>
    <t>764518621</t>
  </si>
  <si>
    <t>Svody kruhové včetně objímek, kolen, odskoků z Pz s povrchovou úpravou průměru do 90 mm    S2</t>
  </si>
  <si>
    <t>-1466645622</t>
  </si>
  <si>
    <t>Svod z pozinkovaného plechu s upraveným povrchem včetně objímek, kolen a odskoků kruhový, průměru do 90 mm</t>
  </si>
  <si>
    <t>196</t>
  </si>
  <si>
    <t>764518621-cz</t>
  </si>
  <si>
    <t>Svody  včetně objímek, kolen, odskoků z Pz s povrchovou úpravou 80x80 mm   25 mikr. PES        S3</t>
  </si>
  <si>
    <t>-1126447936</t>
  </si>
  <si>
    <t>Svody  včetně objímek, kolen, odskoků z Pz s povrchovou úpravou 80x80 mm   25 mikr. PES</t>
  </si>
  <si>
    <t>197</t>
  </si>
  <si>
    <t>998764202</t>
  </si>
  <si>
    <t>Přesun hmot procentní pro konstrukce klempířské v objektech v přes 6 do 12 m</t>
  </si>
  <si>
    <t>-904245979</t>
  </si>
  <si>
    <t>Přesun hmot pro konstrukce klempířské stanovený procentní sazbou (%) z ceny vodorovná dopravní vzdálenost do 50 m v objektech výšky přes 6 do 12 m</t>
  </si>
  <si>
    <t>198</t>
  </si>
  <si>
    <t>R-764-A.00-1001</t>
  </si>
  <si>
    <t>Demontáž klempířských prvků v rozasu PD vč. odvozu a likvidace</t>
  </si>
  <si>
    <t>-971787849</t>
  </si>
  <si>
    <t>199</t>
  </si>
  <si>
    <t>R-764-A.00-2001</t>
  </si>
  <si>
    <t>Úprava doplnění stávajících klempířských prvků v souvislosti s kcí šachty</t>
  </si>
  <si>
    <t>-1645592208</t>
  </si>
  <si>
    <t>200</t>
  </si>
  <si>
    <t>R-764-A.00-3001</t>
  </si>
  <si>
    <t xml:space="preserve">Úprava plechové krytiny pro osazení světlíku nad schodištěm demontáž plech.krytiny s povrch.úpravou dotčené plochy , doplnění napojení krytiny,  lemování klapky </t>
  </si>
  <si>
    <t>-1562269560</t>
  </si>
  <si>
    <t xml:space="preserve">Úprava plechové krytiny pro osazení světlíku nad schodištěm
demontáž plech.krytiny s povrch.úpravou dotčené plochy , doplnění napojení krytiny,  lemování klapky </t>
  </si>
  <si>
    <t>766</t>
  </si>
  <si>
    <t>Konstrukce truhlářské</t>
  </si>
  <si>
    <t>201</t>
  </si>
  <si>
    <t>766694113</t>
  </si>
  <si>
    <t>Montáž parapetních desek dřevěných nebo plastových š do 30 cm dl přes 1,6 do 2,6 m</t>
  </si>
  <si>
    <t>1878585613</t>
  </si>
  <si>
    <t>Montáž ostatních truhlářských konstrukcí parapetních desek dřevěných nebo plastových šířky do 300 mm, délky přes 1600 do 2600 mm</t>
  </si>
  <si>
    <t>202</t>
  </si>
  <si>
    <t>60794102</t>
  </si>
  <si>
    <t>parapet dřevotřískový vnitřní povrch laminátový š 260mm</t>
  </si>
  <si>
    <t>-1729386730</t>
  </si>
  <si>
    <t>767</t>
  </si>
  <si>
    <t>Konstrukce zámečnické</t>
  </si>
  <si>
    <t>203</t>
  </si>
  <si>
    <t>998767202</t>
  </si>
  <si>
    <t>Přesun hmot procentní pro zámečnické konstrukce v objektech v přes 6 do 12 m</t>
  </si>
  <si>
    <t>-1861100814</t>
  </si>
  <si>
    <t>Přesun hmot pro zámečnické konstrukce  stanovený procentní sazbou (%) z ceny vodorovná dopravní vzdálenost do 50 m v objektech výšky přes 6 do 12 m</t>
  </si>
  <si>
    <t>204</t>
  </si>
  <si>
    <t>R-767-A.00-1001</t>
  </si>
  <si>
    <t>D+M Ocelová konstrukce plošiny VZT(povrch.úprava žár.zinek) podrobný popis v.č.D.1.1.b-13</t>
  </si>
  <si>
    <t>-1286817905</t>
  </si>
  <si>
    <t>205</t>
  </si>
  <si>
    <t>R-767-A.00-1002</t>
  </si>
  <si>
    <t>D+M Pol. T1 - bezpečnostní záchytný lanový systém, kotvící body do falcované střechy 2 ks; délka lana 5,5m</t>
  </si>
  <si>
    <t>-58691689</t>
  </si>
  <si>
    <t>206</t>
  </si>
  <si>
    <t>R-767-A.00-1003</t>
  </si>
  <si>
    <t>D+M Pol. 1/ks  SYSTÉMOVÁ PODPORA VZDUCHOTECHNICKÉHO POTRUBÍ, SADA PRO PODPORU VZT  VČETNĚ MONTÁŽNÍCH LIŠT</t>
  </si>
  <si>
    <t>-381041045</t>
  </si>
  <si>
    <t>771</t>
  </si>
  <si>
    <t>Podlahy z dlaždic</t>
  </si>
  <si>
    <t>207</t>
  </si>
  <si>
    <t>771111011</t>
  </si>
  <si>
    <t>Vysátí podkladu před pokládkou dlažby</t>
  </si>
  <si>
    <t>433102889</t>
  </si>
  <si>
    <t>Příprava podkladu před provedením dlažby vysátí podlah</t>
  </si>
  <si>
    <t>3,6+7</t>
  </si>
  <si>
    <t>Mezisoučet 001</t>
  </si>
  <si>
    <t>14,9</t>
  </si>
  <si>
    <t>Mezisoučet 322</t>
  </si>
  <si>
    <t>208</t>
  </si>
  <si>
    <t>771121011</t>
  </si>
  <si>
    <t>Nátěr penetrační na podlahu</t>
  </si>
  <si>
    <t>1475478942</t>
  </si>
  <si>
    <t>Příprava podkladu před provedením dlažby nátěr penetrační na podlahu</t>
  </si>
  <si>
    <t>209</t>
  </si>
  <si>
    <t>771151011</t>
  </si>
  <si>
    <t>Samonivelační stěrka podlah pevnosti 20 MPa tl 3 mm</t>
  </si>
  <si>
    <t>-2089962074</t>
  </si>
  <si>
    <t>Příprava podkladu před provedením dlažby samonivelační stěrka min.pevnosti 20 MPa, tloušťky do 3 mm</t>
  </si>
  <si>
    <t>210</t>
  </si>
  <si>
    <t>771474112</t>
  </si>
  <si>
    <t>Montáž soklů z dlaždic keramických rovných flexibilní lepidlo v přes 65 do 90 mm</t>
  </si>
  <si>
    <t>559687913</t>
  </si>
  <si>
    <t>Montáž soklů z dlaždic keramických lepených flexibilním lepidlem rovných, výšky přes 65 do 90 mm</t>
  </si>
  <si>
    <t>2,84+1,5+1,5+1</t>
  </si>
  <si>
    <t>2,02+2,02+1,87+0,9</t>
  </si>
  <si>
    <t>Mezisoučet 001;  016</t>
  </si>
  <si>
    <t>(2,2+0,8+1,2+1,2+1,9+5,5+1+1,6+0,6)</t>
  </si>
  <si>
    <t>Mezisoučet sokl 126; 114</t>
  </si>
  <si>
    <t>211</t>
  </si>
  <si>
    <t>771573810</t>
  </si>
  <si>
    <t>Demontáž podlah z dlaždic keramických lepených</t>
  </si>
  <si>
    <t>1902352608</t>
  </si>
  <si>
    <t>Mezisoučet 2np</t>
  </si>
  <si>
    <t>212</t>
  </si>
  <si>
    <t>771574111</t>
  </si>
  <si>
    <t>Montáž podlah keramických hladkých lepených flexibilním lepidlem do 9 ks/m2</t>
  </si>
  <si>
    <t>-450970628</t>
  </si>
  <si>
    <t>Montáž podlah z dlaždic keramických lepených flexibilním lepidlem maloformátových hladkých přes 6 do 9 ks/m2</t>
  </si>
  <si>
    <t>Mezisoučet  228</t>
  </si>
  <si>
    <t>213</t>
  </si>
  <si>
    <t>59761011</t>
  </si>
  <si>
    <t>dlažba keramická slinutá hladká do interiéru i exteriéru do 9ks/m2</t>
  </si>
  <si>
    <t>614850705</t>
  </si>
  <si>
    <t>11,66*1</t>
  </si>
  <si>
    <t>Mezisoučet  1.PP</t>
  </si>
  <si>
    <t>13,65*0,1</t>
  </si>
  <si>
    <t>Mezisoučet sokl 1 PP</t>
  </si>
  <si>
    <t>(2,2+0,8+1,2+1,2+1,9+5,5+1+1,6+0,6)*0,1</t>
  </si>
  <si>
    <t>1,8</t>
  </si>
  <si>
    <t>Mezisoučet sokl 2 np</t>
  </si>
  <si>
    <t>Mezisoučet sokl 3 np</t>
  </si>
  <si>
    <t>91,525*1,1 'Přepočtené koeficientem množství</t>
  </si>
  <si>
    <t>214</t>
  </si>
  <si>
    <t>998771102</t>
  </si>
  <si>
    <t>Přesun hmot tonážní pro podlahy z dlaždic v objektech v přes 6 do 12 m</t>
  </si>
  <si>
    <t>878684426</t>
  </si>
  <si>
    <t>Přesun hmot pro podlahy z dlaždic stanovený z hmotnosti přesunovaného materiálu vodorovná dopravní vzdálenost do 50 m v objektech výšky přes 6 do 12 m</t>
  </si>
  <si>
    <t>215</t>
  </si>
  <si>
    <t>R-771-A.00-1001</t>
  </si>
  <si>
    <t>Podlahová dilatace pro keram.dlažby</t>
  </si>
  <si>
    <t>1763846209</t>
  </si>
  <si>
    <t>1,9+1,9+1,8+0,9*3</t>
  </si>
  <si>
    <t>776</t>
  </si>
  <si>
    <t>Podlahy povlakové</t>
  </si>
  <si>
    <t>216</t>
  </si>
  <si>
    <t>776201811</t>
  </si>
  <si>
    <t>Demontáž lepených povlakových podlah vč. soklu bez podložky ručně</t>
  </si>
  <si>
    <t>652504566</t>
  </si>
  <si>
    <t>217</t>
  </si>
  <si>
    <t>998776102</t>
  </si>
  <si>
    <t>Přesun hmot tonážní pro podlahy povlakové v objektech v přes 6 do 12 m</t>
  </si>
  <si>
    <t>559911653</t>
  </si>
  <si>
    <t>Přesun hmot pro podlahy povlakové  stanovený z hmotnosti přesunovaného materiálu vodorovná dopravní vzdálenost do 50 m v objektech výšky přes 6 do 12 m</t>
  </si>
  <si>
    <t>783</t>
  </si>
  <si>
    <t>Dokončovací práce - nátěry</t>
  </si>
  <si>
    <t>218</t>
  </si>
  <si>
    <t>783317102-CZ</t>
  </si>
  <si>
    <t>Krycí dvojnásobný syntetický nátěr zámečnických konstrukcí na pozink.konstrukci</t>
  </si>
  <si>
    <t>-1000779653</t>
  </si>
  <si>
    <t>Krycí jdvojnásobný syntetickýnátěr zámečnických konstrukcí</t>
  </si>
  <si>
    <t>40,6</t>
  </si>
  <si>
    <t>219</t>
  </si>
  <si>
    <t>783827123</t>
  </si>
  <si>
    <t>Krycí jednonásobný silikátový nátěr omítek stupně členitosti 1 a 2</t>
  </si>
  <si>
    <t>1898066398</t>
  </si>
  <si>
    <t>Krycí (ochranný ) nátěr omítek jednonásobný hladkých omítek hladkých, zrnitých tenkovrstvých nebo štukových stupně členitosti 1 a 2 silikátový</t>
  </si>
  <si>
    <t>11,5*2,8</t>
  </si>
  <si>
    <t>1*9*2</t>
  </si>
  <si>
    <t>5,5*3+5*3</t>
  </si>
  <si>
    <t>220</t>
  </si>
  <si>
    <t>783933151</t>
  </si>
  <si>
    <t>Penetrační epoxidový nátěr hladkých betonových podlah</t>
  </si>
  <si>
    <t>-2123562842</t>
  </si>
  <si>
    <t>Penetrační nátěr betonových podlah hladkých (z pohledového nebo gletovaného betonu, stěrky apod.) epoxidový</t>
  </si>
  <si>
    <t>3,05*2,35</t>
  </si>
  <si>
    <t>Mezisoučet  podlaha</t>
  </si>
  <si>
    <t>(3,05*2+2,35*2)*0,3</t>
  </si>
  <si>
    <t>Mezisoučet sokl</t>
  </si>
  <si>
    <t>221</t>
  </si>
  <si>
    <t>783937163.cz</t>
  </si>
  <si>
    <t>Krycí dvojnásobný epoxidový  nátěr betonové podlahy a soklu odolávající ropným produktům viz TZ</t>
  </si>
  <si>
    <t>-1550641285</t>
  </si>
  <si>
    <t>Krycí dvojnásobný epoxidový r nátěr betonové podlahy a soklu odolávající ropným produktům viz TZ</t>
  </si>
  <si>
    <t>784</t>
  </si>
  <si>
    <t>Dokončovací práce - malby a tapety</t>
  </si>
  <si>
    <t>222</t>
  </si>
  <si>
    <t>784211101</t>
  </si>
  <si>
    <t>Dvojnásobné bílé malby ze směsí za mokra výborně oděruvzdorných v místnostech v do 3,80 m</t>
  </si>
  <si>
    <t>-1366381852</t>
  </si>
  <si>
    <t>Malby z malířských směsí oděruvzdorných za mokra dvojnásobné, bílé za mokra oděruvzdorné výborně v místnostech výšky do 3,80 m</t>
  </si>
  <si>
    <t>21,61</t>
  </si>
  <si>
    <t>Mezisoučet NOVÉ OMÍTKY 1NP</t>
  </si>
  <si>
    <t>2,7*(3,8+3,8+3,5+3,5)</t>
  </si>
  <si>
    <t>2,7*(6,3+6,3+4,6+4,6)</t>
  </si>
  <si>
    <t>2,7*(2,2+2,2+2+2)</t>
  </si>
  <si>
    <t>-1,9*2,1-1,5*2-1*1,2</t>
  </si>
  <si>
    <t>Mezisoučet 1.NP</t>
  </si>
  <si>
    <t>121,026+7,1</t>
  </si>
  <si>
    <t>Mezisoučet výtah šachta</t>
  </si>
  <si>
    <t>Mezisoučet nové omítky 2.NP</t>
  </si>
  <si>
    <t>2,7*(3,9+3,9)-1,7*3</t>
  </si>
  <si>
    <t>2,7*(5,5+5,5+4,5+4,5+2,3+2,3+2)</t>
  </si>
  <si>
    <t>2+2+7+50</t>
  </si>
  <si>
    <t>175+25+12</t>
  </si>
  <si>
    <t>Mezisoučet 3 NP, světlík</t>
  </si>
  <si>
    <t>223</t>
  </si>
  <si>
    <t>784211101.CZ.1</t>
  </si>
  <si>
    <t>Dvojnásobné bílé malby ze směsí za mokra výborně oděruvzdorných v místnostech v do 3,80 m - NA SANAČNÍ OMÍTKY</t>
  </si>
  <si>
    <t>2096129161</t>
  </si>
  <si>
    <t>2,2*(2,85+1,5+1,5+2)</t>
  </si>
  <si>
    <t>2,2*(9,5+9,5+1,8+1,8+1,8+3,5+3,5+4,5+4,5)</t>
  </si>
  <si>
    <t>14,3+22,8+3,6</t>
  </si>
  <si>
    <t>Mezisoučet 1.PP</t>
  </si>
  <si>
    <t>789</t>
  </si>
  <si>
    <t>Povrchové úpravy ocelových konstrukcí a technologických zařízení</t>
  </si>
  <si>
    <t>224</t>
  </si>
  <si>
    <t>789224122.cz</t>
  </si>
  <si>
    <t>Provedení otryskání ocelových konstrukcí třídy IV stupeň zarezavění B stupeň přípravy Sa 2 1/2</t>
  </si>
  <si>
    <t>-379579817</t>
  </si>
  <si>
    <t>Provedení otryskání povrchů ocelových konstrukcí suché abrazivní tryskání třídy IV stupeň zrezivění B, stupeň přípravy Sa 2½</t>
  </si>
  <si>
    <t>Práce a dodávky M</t>
  </si>
  <si>
    <t>43-M</t>
  </si>
  <si>
    <t>Montáž ocelových konstrukcí</t>
  </si>
  <si>
    <t>225</t>
  </si>
  <si>
    <t>R-43-M-01</t>
  </si>
  <si>
    <t>D+M ocelové konstrukce přístřešku vč. pozink.konstrukce- viz samostatný výkaz</t>
  </si>
  <si>
    <t>-1726736681</t>
  </si>
  <si>
    <t>1303</t>
  </si>
  <si>
    <t>226</t>
  </si>
  <si>
    <t>200818976</t>
  </si>
  <si>
    <t>227</t>
  </si>
  <si>
    <t>R-43-M-02</t>
  </si>
  <si>
    <t>Chemická kotva HILTI HVA M16, šroub HAS M16 x 125/108+Patrona HVU2 M16 x 125</t>
  </si>
  <si>
    <t>-1101042038</t>
  </si>
  <si>
    <t>OST</t>
  </si>
  <si>
    <t>Ostatní</t>
  </si>
  <si>
    <t>228</t>
  </si>
  <si>
    <t>R-A.00-1001</t>
  </si>
  <si>
    <t>D+M lůžikového výtahu dle specifikace PD</t>
  </si>
  <si>
    <t>512</t>
  </si>
  <si>
    <t>-1129460493</t>
  </si>
  <si>
    <t>002</t>
  </si>
  <si>
    <t xml:space="preserve">Ostatní </t>
  </si>
  <si>
    <t>229</t>
  </si>
  <si>
    <t>R-A.00-2001</t>
  </si>
  <si>
    <t>Jeřábnické práce - dle požadavku zhotovitele</t>
  </si>
  <si>
    <t>1053605721</t>
  </si>
  <si>
    <t>333</t>
  </si>
  <si>
    <t>Požárně bezpečnostní řešení</t>
  </si>
  <si>
    <t>230</t>
  </si>
  <si>
    <t>R-333-A.00-1001</t>
  </si>
  <si>
    <t xml:space="preserve">D+M značení únikových cest </t>
  </si>
  <si>
    <t>-272627736</t>
  </si>
  <si>
    <t>231</t>
  </si>
  <si>
    <t>R333-A.00-1002</t>
  </si>
  <si>
    <t>D+M přenosný hasící přístrojPHP S5 KTe</t>
  </si>
  <si>
    <t>1265570673</t>
  </si>
  <si>
    <t>22015 - D.1.4 - D.1.4 - Technika prostředí staveb</t>
  </si>
  <si>
    <t>Soupis:</t>
  </si>
  <si>
    <t>22015-D.1.4.a - 22015-D.1.4.a - Ústřední vytápění</t>
  </si>
  <si>
    <t xml:space="preserve">    733 - Ústřední vytápění - rozvodné potrubí</t>
  </si>
  <si>
    <t>R-9-A.00-1001</t>
  </si>
  <si>
    <t>Stavební přípomoce pro UT</t>
  </si>
  <si>
    <t>1669810147</t>
  </si>
  <si>
    <t>733</t>
  </si>
  <si>
    <t>Ústřední vytápění - rozvodné potrubí</t>
  </si>
  <si>
    <t>733111103.cz</t>
  </si>
  <si>
    <t>Potrubí ocelové závitové černé bezešvé běžné nízkotlaké DN 15, vč.izolace a závěsů</t>
  </si>
  <si>
    <t>-243569815</t>
  </si>
  <si>
    <t>Potrubí z trubek ocelových závitových černých spojovaných svařováním bezešvých běžných nízkotlakých PN 16 do 115°C DN 15</t>
  </si>
  <si>
    <t>998733202</t>
  </si>
  <si>
    <t>Přesun hmot procentní pro rozvody potrubí v objektech v přes 6 do 12 m</t>
  </si>
  <si>
    <t>-415498468</t>
  </si>
  <si>
    <t>Přesun hmot pro rozvody potrubí  stanovený procentní sazbou z ceny vodorovná dopravní vzdálenost do 50 m v objektech výšky přes 6 do 12 m</t>
  </si>
  <si>
    <t>R-733-A.00-1001</t>
  </si>
  <si>
    <t>Napojení nového potrubí (odbočky) UT na stávající páteřní rozvod UT</t>
  </si>
  <si>
    <t>693079136</t>
  </si>
  <si>
    <t>R-733-A.00-1002</t>
  </si>
  <si>
    <t>Kotvení potrubí sestava (objímky, závitové tyče, nosníky, kotvy..)</t>
  </si>
  <si>
    <t>soubor</t>
  </si>
  <si>
    <t>-363703435</t>
  </si>
  <si>
    <t>R-733-A.00-1003</t>
  </si>
  <si>
    <t>Napuštění topného systému, topná zkouška, vyregulování soustavy, zaškolení obsluhy,.....</t>
  </si>
  <si>
    <t>-1009518053</t>
  </si>
  <si>
    <t>R-733-A.00-2001</t>
  </si>
  <si>
    <t xml:space="preserve">Přesun stávajícího otopného tělesa včetně závěsů, regulačního šroubení, termostatického ventilu a termostatické hlavice do nové pozice a jeho opětovná montáž </t>
  </si>
  <si>
    <t>-1073108387</t>
  </si>
  <si>
    <t xml:space="preserve">Přesun stávajícího otopného tělesa včetně závěsů, regulačního šroubení, termostatického ventilu a termostatické hlavice do nové pozice a jeho opětovná montáž
</t>
  </si>
  <si>
    <t>R-733-A.00-2002</t>
  </si>
  <si>
    <t>Napojení stávajícího/přesunutého otopného tělesa na novou odbočku potrubí z páteřního rozvodu UT</t>
  </si>
  <si>
    <t>1513020760</t>
  </si>
  <si>
    <t>R-733-A.00-3001</t>
  </si>
  <si>
    <t xml:space="preserve">Odstranění stávajícího otopného tělesa včetně závěsů, regulačního šroubení, termostatického ventilu a termostatické hlavice  </t>
  </si>
  <si>
    <t>-850818790</t>
  </si>
  <si>
    <t xml:space="preserve">Odstranění stávajícího otopného tělesa včetně závěsů, regulačního šroubení, termostatického ventilu a termostatické hlavice 
</t>
  </si>
  <si>
    <t>R-733-A.00-3002</t>
  </si>
  <si>
    <t xml:space="preserve">Odstranění stávajícího ocelového potrubí (DN15 včetně izolace a závěsů) odbočky z páteřního rozvodu UT pro otopné těleso a zaslepení odbočky  </t>
  </si>
  <si>
    <t>-1396124313</t>
  </si>
  <si>
    <t xml:space="preserve">Odstranění stávajícího ocelového potrubí (DN15 včetně izolace a závěsů) odbočky z páteřního rozvodu UT pro otopné těleso a zaslepení odbočky 
</t>
  </si>
  <si>
    <t>R-733-A.00-4001</t>
  </si>
  <si>
    <t xml:space="preserve">Nutno ověřit, zda stávající izolace stávající páteře DN32 v prostorech 1.14+1.26 vyhovuje požadavku třídy reakce na oheň A2, pokud izolace nevyhovuje tomuto požadavku, bude nutné potrubí přeizolovat viz.následujicí položka </t>
  </si>
  <si>
    <t>-2071761442</t>
  </si>
  <si>
    <t xml:space="preserve">Nutno ověřit, zda stávající izolace stávající páteře DN32 v prostorech 1.14+1.26 vyhovuje požadavku třídy reakce na oheň A2, pokud izolace nevyhovuje tomuto požadavku, bude nutné potrubí přeizolovat viz.následujicí položka
</t>
  </si>
  <si>
    <t>R-733-A.00-4002</t>
  </si>
  <si>
    <t>Nová izolace pro stávající potrubí DN32, tepelná izolace s AL povrchovou úpravou, třída rekace na oheň A2</t>
  </si>
  <si>
    <t>1397149387</t>
  </si>
  <si>
    <t>R-733-A.00-4003</t>
  </si>
  <si>
    <t>Nutno ověřit, zda stávající prostup potrubí DN32  do CHUC je opatřen požární ucpávkou odolnost dle PBŘ</t>
  </si>
  <si>
    <t>-970560921</t>
  </si>
  <si>
    <t>R-733-A.00-4004</t>
  </si>
  <si>
    <t>Nová požární ucpávka prostupu potrubí DN32 do CHUC požární odolnost dle PBŘ</t>
  </si>
  <si>
    <t>1908508563</t>
  </si>
  <si>
    <t>22015-D.1.4.c - D.1.4.c - Vzduchotechnika, klimatizace</t>
  </si>
  <si>
    <t>Úroveň 3:</t>
  </si>
  <si>
    <t xml:space="preserve">01 - Zařízení č.01 - Větrání CHÚC_NÁSTUP.VÝTAHU+VÝTAH </t>
  </si>
  <si>
    <t xml:space="preserve">    24-M - Montáže vzduchotechnických zařízení</t>
  </si>
  <si>
    <t xml:space="preserve">      01 - Zařízení č.01 - Větrání CHÚC_NÁSTUP.VÝTAHU+VÝTAH </t>
  </si>
  <si>
    <t>24-M</t>
  </si>
  <si>
    <t>Montáže vzduchotechnických zařízení</t>
  </si>
  <si>
    <t>01.02</t>
  </si>
  <si>
    <t xml:space="preserve">Regulační klapka 400x400 ruční ovládání </t>
  </si>
  <si>
    <t>ks</t>
  </si>
  <si>
    <t>1872636215</t>
  </si>
  <si>
    <t>01.03</t>
  </si>
  <si>
    <t>Mřížka stěnová napojená na potrubí obdélníková jednořadá s rovnoběžnými lamelami 225x525, Sef=0,0614m2, , s regulací včetně montážního příslušenství, provedení RAL dle výmalby (Mandík SMM 225x525 A/12,5/S/-/R1)</t>
  </si>
  <si>
    <t>-977954418</t>
  </si>
  <si>
    <t>01.04</t>
  </si>
  <si>
    <t>Krycí síto/mřížka 400x800 Sef=0,208m2, rámeček, provedení RAL dle výmalby</t>
  </si>
  <si>
    <t>82317631</t>
  </si>
  <si>
    <t>01.05</t>
  </si>
  <si>
    <t xml:space="preserve">Klapka pro odvod vzduchu požárního větrání_výtahová šachta, osazena/ovládána pneumatickým pohonem (od signálu EPS), při požáru otevřena v úhlu 165°, 1000x1000mm (světlý/montážní otvor), 800x800mm (propustná plocha=Sef=0,64m2) (COLT APOLLO MONO) </t>
  </si>
  <si>
    <t>-801578373</t>
  </si>
  <si>
    <t xml:space="preserve">Klapka pro odvod vzduchu požárního větrání_výtahová šachta, osazena/ovládána pneumatickým pohonem (od signálu EPS), při požáru otevřena v úhlu 165°, 1000x1000mm (světlý/montážní otvor), 800x800mm (propustná plocha=Sef=0,64m2) (COLT APOLLO MONO)
</t>
  </si>
  <si>
    <t>01-01</t>
  </si>
  <si>
    <t>Čtyřhranné potrubí sk. I z pozink. Plechu+10% na náběhové plechy a regulační listy</t>
  </si>
  <si>
    <t>53491074</t>
  </si>
  <si>
    <t>01-02</t>
  </si>
  <si>
    <t xml:space="preserve">Izolace tepelná a hluková minerální plsť tl.60mm, povrch Alfol (omyvatelná), připevněná na samolepící trny, AL páska, s AL oplechováním provedení RAL dle klempířských prvků střešního pláště </t>
  </si>
  <si>
    <t>892073540</t>
  </si>
  <si>
    <t xml:space="preserve">Izolace tepelná a hluková minerální plsť tl.60mm, povrch Alfol (omyvatelná), připevněná na samolepící trny, AL páska, s AL oplechováním provedení RAL dle klempířských prvků střešního pláště
</t>
  </si>
  <si>
    <t>01-03</t>
  </si>
  <si>
    <t>Izolace tepelná a hluková minerální plsť tl.40mm, povrch Alfol (omyvatelná), připevněná na samolepící trny, AL páska, třída reakce na oheň A2</t>
  </si>
  <si>
    <t>2099123211</t>
  </si>
  <si>
    <t>01-04</t>
  </si>
  <si>
    <t xml:space="preserve">Požární ucpávka při průchodu vzt. Potrubí 400x400+izol. požárně dělící konstrukcí </t>
  </si>
  <si>
    <t>1893955151</t>
  </si>
  <si>
    <t>SF01.01</t>
  </si>
  <si>
    <t>Ventilátorová komora s volným oběžným kolem</t>
  </si>
  <si>
    <t>1370738883</t>
  </si>
  <si>
    <t xml:space="preserve">SF01.01
Ventilátorová komora s volným oběžným kolem-radiálním ventilátorem, venkovní provedení, sací žaluzie, vnitřní servoklapka těsná, regulace výkonu (frekv.měnič+ovládání), příruba pro napojení VZT potrubí 950x950mm bez tlumící/pružné vložky, včetně materiálu pro pružné uložení/montáž, předpokládaný pracovní bod 8400m3/h;450Pa (Mandík M9)
</t>
  </si>
  <si>
    <t>02 - Zařízení č.02 - Větrání CHÚC_SCHODIŠTĚ</t>
  </si>
  <si>
    <t>02.02</t>
  </si>
  <si>
    <t>853202675</t>
  </si>
  <si>
    <t>02.03</t>
  </si>
  <si>
    <t>Mřížka stěnová napojená na potrubí obdélníková jednořadá s rovnoběžnými lamelami 400x525, Sef=0,1446m2, , s regulací včetně montážního příslušenství, provedení RAL dle výmalby (Mandík SMM 400x525 A/20/S/-/R1)</t>
  </si>
  <si>
    <t>1090754205</t>
  </si>
  <si>
    <t>02.04</t>
  </si>
  <si>
    <t xml:space="preserve">Klapka pro odvod vzduchu požárního větrání_schodiště, osazena/ovládána pneumatickým pohonem (od signálu EPS), při požáru otevřena v úhlu 165°, 1000x2000mm (světlý/montážní otvor), 800x1800mm (propustná plocha=Sef=1,44m2) (COLT APOLLO MONO) </t>
  </si>
  <si>
    <t>1950911116</t>
  </si>
  <si>
    <t xml:space="preserve">Klapka pro odvod vzduchu požárního větrání_schodiště, osazena/ovládána pneumatickým pohonem (od signálu EPS), při požáru otevřena v úhlu 165°, 1000x2000mm (světlý/montážní otvor), 800x1800mm (propustná plocha=Sef=1,44m2) (COLT APOLLO MONO)
</t>
  </si>
  <si>
    <t>02-101</t>
  </si>
  <si>
    <t>1173760452</t>
  </si>
  <si>
    <t>02-102</t>
  </si>
  <si>
    <t>Izolace tepelná a hluková minerální plsť tl.60mm, povrch Alfol (omyvatelná), připevněná na samolepící trny, AL páska, s AL oplechováním provedení RAL dle klempířských prvků střešního pláště</t>
  </si>
  <si>
    <t>-1037932524</t>
  </si>
  <si>
    <t>02-103</t>
  </si>
  <si>
    <t>113339013</t>
  </si>
  <si>
    <t xml:space="preserve">Izolace tepelná a hluková minerální plsť tl.40mm, povrch Alfol (omyvatelná), připevněná na samolepící trny, AL páska, třída reakce na oheň A2
</t>
  </si>
  <si>
    <t>02-104</t>
  </si>
  <si>
    <t xml:space="preserve">Požární ucpávka při průchodu vzt. Potrubí 800x800+izol. požárně dělící konstrukcí </t>
  </si>
  <si>
    <t>-1231505850</t>
  </si>
  <si>
    <t>SF02.01</t>
  </si>
  <si>
    <t>Ventilátorová komora s volným oběžným kolem-radiálním ventilátorem, venkovní provedení, sací žaluzie, vnitřní servoklapka těsná, regulace výkonu (frekv.měnič+ovládání), příruba pro napojení VZT potrubí 950x950mm bez tlumící/pružné vložky, včetně materiálu</t>
  </si>
  <si>
    <t>922551981</t>
  </si>
  <si>
    <t xml:space="preserve">Ventilátorová komora s volným oběžným kolem-radiálním ventilátorem, venkovní provedení, sací žaluzie, vnitřní servoklapka těsná, regulace výkonu (frekv.měnič+ovládání), příruba pro napojení VZT potrubí 950x950mm bez tlumící/pružné vložky, včetně materiálu pro pružné uložení/montáž, předpokládaný pracovní bod 8400m3/h;450Pa (Mandík M9)
</t>
  </si>
  <si>
    <t>03 - Zařízení č.03-Chlazení UPS č.m.0.16</t>
  </si>
  <si>
    <t>03.2</t>
  </si>
  <si>
    <t>Vnitřní nástěnná jednotka o Qchl= 2,0kW (ASYG-07KMCC)</t>
  </si>
  <si>
    <t>-684996020</t>
  </si>
  <si>
    <t>03-01</t>
  </si>
  <si>
    <t xml:space="preserve">Venkovní kondenzační jednotka  Qchl=2,0kW, max.délka CU potrubí =20m (AOYG-07KMCC) </t>
  </si>
  <si>
    <t>382380195</t>
  </si>
  <si>
    <t>a</t>
  </si>
  <si>
    <t>Lokální tlačítkový drátový ovladač, pro řízení a snímání teploty prostoru (UTY-RVNYM)</t>
  </si>
  <si>
    <t>-646496239</t>
  </si>
  <si>
    <t>b</t>
  </si>
  <si>
    <t>Rozšiřující modul pro vnitřní nástěnnou jednotku pro připojení drat. ovladače (UTY-TWBXF2)</t>
  </si>
  <si>
    <t>-1077699024</t>
  </si>
  <si>
    <t>c</t>
  </si>
  <si>
    <t>Zimní úprava pod -10°C</t>
  </si>
  <si>
    <t>-1738751046</t>
  </si>
  <si>
    <t>d</t>
  </si>
  <si>
    <t>Propojovací Cu potrubí chladiva a kabeláž  jeden směr do 15bm</t>
  </si>
  <si>
    <t>-1166955197</t>
  </si>
  <si>
    <t>e</t>
  </si>
  <si>
    <t>Náplň chladiva systému, revize</t>
  </si>
  <si>
    <t>1414323433</t>
  </si>
  <si>
    <t>f</t>
  </si>
  <si>
    <t xml:space="preserve">Protipožární ochrana při průchodu chlad.potrubí požárně dělící konstrukcí   DN150         </t>
  </si>
  <si>
    <t>1418783595</t>
  </si>
  <si>
    <t>g</t>
  </si>
  <si>
    <t>Nosná konstrukce pro venkovní jednotku</t>
  </si>
  <si>
    <t>-1598748811</t>
  </si>
  <si>
    <t>h</t>
  </si>
  <si>
    <t>Oplechování potrubí chladiva při vedení po fasádě</t>
  </si>
  <si>
    <t>-13848343</t>
  </si>
  <si>
    <t>spol - Společné</t>
  </si>
  <si>
    <t>9-R-A.00-1001</t>
  </si>
  <si>
    <t>Stavební přípomoce, průrazy,drážky, zapravení</t>
  </si>
  <si>
    <t>-199921231</t>
  </si>
  <si>
    <t>Lešení, pomocné konstrukce, jeřábnické práce - dle požadavku zhotovitele pro úspěšnou montáž zařízení</t>
  </si>
  <si>
    <t>-135240421</t>
  </si>
  <si>
    <t>Montážní a  závěsový, těsnící, spojovací materiál</t>
  </si>
  <si>
    <t>621679946</t>
  </si>
  <si>
    <t>R-9-A.00-3002</t>
  </si>
  <si>
    <t>Odstranění stávajícího systému větrání CHŮC</t>
  </si>
  <si>
    <t>611170617</t>
  </si>
  <si>
    <t>R-9-A.00-3003</t>
  </si>
  <si>
    <t>Protipožární mřížka stěnová pož.odolnost EI45_500x139, Sef=0,02905m2, včetně příslušenství pro montáž(kryty mont.otvoru,..) (LIKUHAS LKS60_zděné_500x139)</t>
  </si>
  <si>
    <t>7715649</t>
  </si>
  <si>
    <t>22015-D.1.4.e - D.1.4.e - Zdravotní technika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</si>
  <si>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</si>
  <si>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</si>
  <si>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</si>
  <si>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</si>
  <si>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Výkop pro kanal. potrubí včetně podsypu, zásypu a odvozu přebytečné zeminy</t>
  </si>
  <si>
    <t>-1535181971</t>
  </si>
  <si>
    <t>Trubní vedení</t>
  </si>
  <si>
    <t>871265221</t>
  </si>
  <si>
    <t>Kanalizační potrubí z tvrdého PVC jednovrstvé tuhost třídy SN8 DN 110</t>
  </si>
  <si>
    <t>-1339597131</t>
  </si>
  <si>
    <t>Kanalizační potrubí z tvrdého PVC v otevřeném výkopu ve sklonu do 20 %, hladkého plnostěnného jednovrstvého, tuhost třídy SN 8 DN 110</t>
  </si>
  <si>
    <t>871275211</t>
  </si>
  <si>
    <t>Kanalizační potrubí z tvrdého PVC jednovrstvé tuhost třídy SN4 DN 125</t>
  </si>
  <si>
    <t>-1635186990</t>
  </si>
  <si>
    <t>Kanalizační potrubí z tvrdého PVC v otevřeném výkopu ve sklonu do 20 %, hladkého plnostěnného jednovrstvého, tuhost třídy SN 4 DN 125</t>
  </si>
  <si>
    <t>R-8-A.00-1001</t>
  </si>
  <si>
    <t>Zrušení, demontáž stávajího odvodňovacího žlabu (d. cca 2,0m)</t>
  </si>
  <si>
    <t>1451702321</t>
  </si>
  <si>
    <t>R-8-A.00-1002</t>
  </si>
  <si>
    <t>Zrušení, demontáž stávajícího kanal. potrubí DN150</t>
  </si>
  <si>
    <t>1077246980</t>
  </si>
  <si>
    <t>R-8-A.00-2001</t>
  </si>
  <si>
    <t>Napojení nového dešťového svodu 80x80mm na kanal. potrubí DN100</t>
  </si>
  <si>
    <t>-1263002506</t>
  </si>
  <si>
    <t>R-8-A.00-2002</t>
  </si>
  <si>
    <t>Napojení nového dešťového svodu 80x80mm na kanal. potrubí DN125</t>
  </si>
  <si>
    <t>1252303583</t>
  </si>
  <si>
    <t>R-8-A.00-2003</t>
  </si>
  <si>
    <t>Napojení nového odvodňovacího žlabu na kanal. porubí DN125</t>
  </si>
  <si>
    <t>-335243702</t>
  </si>
  <si>
    <t>R-8-A.00-2004</t>
  </si>
  <si>
    <t>Napojení nového kanal. potrubí DN100 na stávající kanal. potrubí DN150</t>
  </si>
  <si>
    <t>-1481815789</t>
  </si>
  <si>
    <t>R-8-A.00-2005</t>
  </si>
  <si>
    <t>1363899119</t>
  </si>
  <si>
    <t>R-8-A.00-2006</t>
  </si>
  <si>
    <t>Napojení nového kanal. potrubí DN125 na stávající kanal. potrubí DN150</t>
  </si>
  <si>
    <t>157776865</t>
  </si>
  <si>
    <t>R-8-A.00-2007</t>
  </si>
  <si>
    <t>D+M Odvodňovací žlab (např. Mea Self Line 100), litinový rošt tř. z. B125, délka 6,25m</t>
  </si>
  <si>
    <t>1282040285</t>
  </si>
  <si>
    <t>R-8-A.00-2008</t>
  </si>
  <si>
    <t>Suchá zápachová uzavírka pro odvodňovací žlab</t>
  </si>
  <si>
    <t>1846457630</t>
  </si>
  <si>
    <t>Stavební přípomoce profesím:průrazy, drážky, pzapravení</t>
  </si>
  <si>
    <t>703213991</t>
  </si>
  <si>
    <t>721</t>
  </si>
  <si>
    <t>Zdravotechnika - vnitřní kanalizace</t>
  </si>
  <si>
    <t>721171803</t>
  </si>
  <si>
    <t>Demontáž potrubí z PVC D do 75</t>
  </si>
  <si>
    <t>-1336566470</t>
  </si>
  <si>
    <t>Demontáž potrubí z novodurových trub  odpadních nebo připojovacích do D 75</t>
  </si>
  <si>
    <t>721290112</t>
  </si>
  <si>
    <t>Zkouška těsnosti potrubí kanalizace vodou DN 150/DN 200</t>
  </si>
  <si>
    <t>-690974072</t>
  </si>
  <si>
    <t>Zkouška těsnosti kanalizace  v objektech vodou DN 150 nebo DN 200</t>
  </si>
  <si>
    <t>998721202</t>
  </si>
  <si>
    <t>Přesun hmot procentní pro vnitřní kanalizace v objektech v přes 6 do 12 m</t>
  </si>
  <si>
    <t>1476407327</t>
  </si>
  <si>
    <t>Přesun hmot pro vnitřní kanalizace  stanovený procentní sazbou (%) z ceny vodorovná dopravní vzdálenost do 50 m v objektech výšky přes 6 do 12 m</t>
  </si>
  <si>
    <t>R-722-A.00-2001</t>
  </si>
  <si>
    <t>Zaslepení kanalizačního potrubí pod úrovní podlahy DN50</t>
  </si>
  <si>
    <t>-1267469702</t>
  </si>
  <si>
    <t>R-722-A.00-2002</t>
  </si>
  <si>
    <t>Napojení kanal. potrubí D32 na stávající stoupací potrubí spl. kanal. DN150</t>
  </si>
  <si>
    <t>-82486549</t>
  </si>
  <si>
    <t>R-722-A.00-2003</t>
  </si>
  <si>
    <t>Napojení odvodu kondenzátu od VZT zařízení, zápachová uzávěra na potrubí</t>
  </si>
  <si>
    <t>-893496540</t>
  </si>
  <si>
    <t>722</t>
  </si>
  <si>
    <t>Zdravotechnika - vnitřní vodovod</t>
  </si>
  <si>
    <t>722130801</t>
  </si>
  <si>
    <t>Demontáž potrubí ocelové pozinkované závitové DN do 25</t>
  </si>
  <si>
    <t>-82576250</t>
  </si>
  <si>
    <t>Demontáž potrubí z ocelových trubek pozinkovaných  závitových do DN 25</t>
  </si>
  <si>
    <t>722174004</t>
  </si>
  <si>
    <t>Potrubí vodovodní plastové PPR svar polyfúze PN 16 D 32x4,4 mm - odvod kondenzátu</t>
  </si>
  <si>
    <t>1062819286</t>
  </si>
  <si>
    <t xml:space="preserve">Potrubí z plastových trubek z polypropylenu PPR svařovaných polyfúzně PN 16 (SDR 7,4) D 32 x 4,4
Nové kanalizační potrubí pro odvod kondenzátu PP-R D32
</t>
  </si>
  <si>
    <t>722290226</t>
  </si>
  <si>
    <t>Zkouška těsnosti vodovodního potrubí závitového DN do 50</t>
  </si>
  <si>
    <t>-1382830429</t>
  </si>
  <si>
    <t>Zkoušky, proplach a desinfekce vodovodního potrubí  zkoušky těsnosti vodovodního potrubí závitového do DN 50</t>
  </si>
  <si>
    <t>722290234</t>
  </si>
  <si>
    <t>Proplach a dezinfekce vodovodního potrubí DN do 80</t>
  </si>
  <si>
    <t>1817847984</t>
  </si>
  <si>
    <t>Zkoušky, proplach a desinfekce vodovodního potrubí  proplach a desinfekce vodovodního potrubí do DN 80</t>
  </si>
  <si>
    <t>998722202</t>
  </si>
  <si>
    <t>Přesun hmot procentní pro vnitřní vodovod v objektech v přes 6 do 12 m</t>
  </si>
  <si>
    <t>-1319617069</t>
  </si>
  <si>
    <t>Přesun hmot pro vnitřní vodovod  stanovený procentní sazbou (%) z ceny vodorovná dopravní vzdálenost do 50 m v objektech výšky přes 6 do 12 m</t>
  </si>
  <si>
    <t>R-722-AA.00-1001</t>
  </si>
  <si>
    <t>Zaslepení vodovodního potrubí pod úrovní podlahy (teplá, studená) D20</t>
  </si>
  <si>
    <t>-2060798445</t>
  </si>
  <si>
    <t>725</t>
  </si>
  <si>
    <t>Zdravotechnika - zařizovací předměty</t>
  </si>
  <si>
    <t>725210821.cz</t>
  </si>
  <si>
    <t>Demontáž umyvadel vč. výtokových armatur a příslušenství</t>
  </si>
  <si>
    <t>1157896626</t>
  </si>
  <si>
    <t>998725202</t>
  </si>
  <si>
    <t>Přesun hmot procentní pro zařizovací předměty v objektech v přes 6 do 12 m</t>
  </si>
  <si>
    <t>1791008123</t>
  </si>
  <si>
    <t>Přesun hmot pro zařizovací předměty  stanovený procentní sazbou (%) z ceny vodorovná dopravní vzdálenost do 50 m v objektech výšky přes 6 do 12 m</t>
  </si>
  <si>
    <t>22015-D.1.4.g - D.1.4.g - Elektroinstalace, ochrana před bleskem</t>
  </si>
  <si>
    <t xml:space="preserve">    741 - Elektroinstalace - silnoproud</t>
  </si>
  <si>
    <t>741</t>
  </si>
  <si>
    <t>Elektroinstalace - silnoproud</t>
  </si>
  <si>
    <t>R-741-A.00-1001</t>
  </si>
  <si>
    <t>D+M elektroinstalace viz samostatný výkaz</t>
  </si>
  <si>
    <t>-1539798866</t>
  </si>
  <si>
    <t>22015-D.1.4.h - D.1.4.h - Slaboproudé rozvody EPS</t>
  </si>
  <si>
    <t xml:space="preserve">    742 - Elektroinstalace - slaboproud</t>
  </si>
  <si>
    <t>742</t>
  </si>
  <si>
    <t>Elektroinstalace - slaboproud</t>
  </si>
  <si>
    <t>R-742-A.00-1001</t>
  </si>
  <si>
    <t>D+M Elektrická požární signalizace  viz samostatný výkaz</t>
  </si>
  <si>
    <t>772742689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</si>
</sst>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22015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22015 - Přístavba k lůžkovému výtahu k objektu -A- Domova důchodců POHODA v Turnově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Turnov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Turnov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PROFES PROJEKT spol. s r.o.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ROUND(AG95+AG96+AG97,2)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ROUND(AS95+AS96+AS97,2)</f>
        <v>0</v>
      </c>
      <c r="AT94" s="114">
        <f>ROUND(SUM(AV94:AW94),2)</f>
        <v>0</v>
      </c>
      <c r="AU94" s="115">
        <f>ROUND(AU95+AU96+AU97,5)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ROUND(AZ95+AZ96+AZ97,2)</f>
        <v>0</v>
      </c>
      <c r="BA94" s="114">
        <f>ROUND(BA95+BA96+BA97,2)</f>
        <v>0</v>
      </c>
      <c r="BB94" s="114">
        <f>ROUND(BB95+BB96+BB97,2)</f>
        <v>0</v>
      </c>
      <c r="BC94" s="114">
        <f>ROUND(BC95+BC96+BC97,2)</f>
        <v>0</v>
      </c>
      <c r="BD94" s="116">
        <f>ROUND(BD95+BD96+BD97,2)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24.7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'22015 - VRN - 22015 - VRN...'!J30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'22015 - VRN - 22015 - VRN...'!P123</f>
        <v>0</v>
      </c>
      <c r="AV95" s="128">
        <f>'22015 - VRN - 22015 - VRN...'!J33</f>
        <v>0</v>
      </c>
      <c r="AW95" s="128">
        <f>'22015 - VRN - 22015 - VRN...'!J34</f>
        <v>0</v>
      </c>
      <c r="AX95" s="128">
        <f>'22015 - VRN - 22015 - VRN...'!J35</f>
        <v>0</v>
      </c>
      <c r="AY95" s="128">
        <f>'22015 - VRN - 22015 - VRN...'!J36</f>
        <v>0</v>
      </c>
      <c r="AZ95" s="128">
        <f>'22015 - VRN - 22015 - VRN...'!F33</f>
        <v>0</v>
      </c>
      <c r="BA95" s="128">
        <f>'22015 - VRN - 22015 - VRN...'!F34</f>
        <v>0</v>
      </c>
      <c r="BB95" s="128">
        <f>'22015 - VRN - 22015 - VRN...'!F35</f>
        <v>0</v>
      </c>
      <c r="BC95" s="128">
        <f>'22015 - VRN - 22015 - VRN...'!F36</f>
        <v>0</v>
      </c>
      <c r="BD95" s="130">
        <f>'22015 - VRN - 22015 - VRN...'!F37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91" s="7" customFormat="1" ht="37.5" customHeight="1">
      <c r="A96" s="119" t="s">
        <v>83</v>
      </c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'22015-D.1.1; D.1.2 - Stav...'!J30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'22015-D.1.1; D.1.2 - Stav...'!P146</f>
        <v>0</v>
      </c>
      <c r="AV96" s="128">
        <f>'22015-D.1.1; D.1.2 - Stav...'!J33</f>
        <v>0</v>
      </c>
      <c r="AW96" s="128">
        <f>'22015-D.1.1; D.1.2 - Stav...'!J34</f>
        <v>0</v>
      </c>
      <c r="AX96" s="128">
        <f>'22015-D.1.1; D.1.2 - Stav...'!J35</f>
        <v>0</v>
      </c>
      <c r="AY96" s="128">
        <f>'22015-D.1.1; D.1.2 - Stav...'!J36</f>
        <v>0</v>
      </c>
      <c r="AZ96" s="128">
        <f>'22015-D.1.1; D.1.2 - Stav...'!F33</f>
        <v>0</v>
      </c>
      <c r="BA96" s="128">
        <f>'22015-D.1.1; D.1.2 - Stav...'!F34</f>
        <v>0</v>
      </c>
      <c r="BB96" s="128">
        <f>'22015-D.1.1; D.1.2 - Stav...'!F35</f>
        <v>0</v>
      </c>
      <c r="BC96" s="128">
        <f>'22015-D.1.1; D.1.2 - Stav...'!F36</f>
        <v>0</v>
      </c>
      <c r="BD96" s="130">
        <f>'22015-D.1.1; D.1.2 - Stav...'!F37</f>
        <v>0</v>
      </c>
      <c r="BE96" s="7"/>
      <c r="BT96" s="131" t="s">
        <v>87</v>
      </c>
      <c r="BV96" s="131" t="s">
        <v>81</v>
      </c>
      <c r="BW96" s="131" t="s">
        <v>92</v>
      </c>
      <c r="BX96" s="131" t="s">
        <v>5</v>
      </c>
      <c r="CL96" s="131" t="s">
        <v>1</v>
      </c>
      <c r="CM96" s="131" t="s">
        <v>89</v>
      </c>
    </row>
    <row r="97" spans="1:91" s="7" customFormat="1" ht="24.75" customHeight="1">
      <c r="A97" s="7"/>
      <c r="B97" s="120"/>
      <c r="C97" s="121"/>
      <c r="D97" s="122" t="s">
        <v>93</v>
      </c>
      <c r="E97" s="122"/>
      <c r="F97" s="122"/>
      <c r="G97" s="122"/>
      <c r="H97" s="122"/>
      <c r="I97" s="123"/>
      <c r="J97" s="122" t="s">
        <v>94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32">
        <f>ROUND(AG98+AG99+SUM(AG104:AG106),2)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27">
        <f>ROUND(AS98+AS99+SUM(AS104:AS106),2)</f>
        <v>0</v>
      </c>
      <c r="AT97" s="128">
        <f>ROUND(SUM(AV97:AW97),2)</f>
        <v>0</v>
      </c>
      <c r="AU97" s="129">
        <f>ROUND(AU98+AU99+SUM(AU104:AU106),5)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ROUND(AZ98+AZ99+SUM(AZ104:AZ106),2)</f>
        <v>0</v>
      </c>
      <c r="BA97" s="128">
        <f>ROUND(BA98+BA99+SUM(BA104:BA106),2)</f>
        <v>0</v>
      </c>
      <c r="BB97" s="128">
        <f>ROUND(BB98+BB99+SUM(BB104:BB106),2)</f>
        <v>0</v>
      </c>
      <c r="BC97" s="128">
        <f>ROUND(BC98+BC99+SUM(BC104:BC106),2)</f>
        <v>0</v>
      </c>
      <c r="BD97" s="130">
        <f>ROUND(BD98+BD99+SUM(BD104:BD106),2)</f>
        <v>0</v>
      </c>
      <c r="BE97" s="7"/>
      <c r="BS97" s="131" t="s">
        <v>78</v>
      </c>
      <c r="BT97" s="131" t="s">
        <v>87</v>
      </c>
      <c r="BU97" s="131" t="s">
        <v>80</v>
      </c>
      <c r="BV97" s="131" t="s">
        <v>81</v>
      </c>
      <c r="BW97" s="131" t="s">
        <v>95</v>
      </c>
      <c r="BX97" s="131" t="s">
        <v>5</v>
      </c>
      <c r="CL97" s="131" t="s">
        <v>1</v>
      </c>
      <c r="CM97" s="131" t="s">
        <v>89</v>
      </c>
    </row>
    <row r="98" spans="1:90" s="4" customFormat="1" ht="23.25" customHeight="1">
      <c r="A98" s="119" t="s">
        <v>83</v>
      </c>
      <c r="B98" s="70"/>
      <c r="C98" s="133"/>
      <c r="D98" s="133"/>
      <c r="E98" s="134" t="s">
        <v>96</v>
      </c>
      <c r="F98" s="134"/>
      <c r="G98" s="134"/>
      <c r="H98" s="134"/>
      <c r="I98" s="134"/>
      <c r="J98" s="133"/>
      <c r="K98" s="134" t="s">
        <v>97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'22015-D.1.4.a - 22015-D.1...'!J32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98</v>
      </c>
      <c r="AR98" s="72"/>
      <c r="AS98" s="137">
        <v>0</v>
      </c>
      <c r="AT98" s="138">
        <f>ROUND(SUM(AV98:AW98),2)</f>
        <v>0</v>
      </c>
      <c r="AU98" s="139">
        <f>'22015-D.1.4.a - 22015-D.1...'!P124</f>
        <v>0</v>
      </c>
      <c r="AV98" s="138">
        <f>'22015-D.1.4.a - 22015-D.1...'!J35</f>
        <v>0</v>
      </c>
      <c r="AW98" s="138">
        <f>'22015-D.1.4.a - 22015-D.1...'!J36</f>
        <v>0</v>
      </c>
      <c r="AX98" s="138">
        <f>'22015-D.1.4.a - 22015-D.1...'!J37</f>
        <v>0</v>
      </c>
      <c r="AY98" s="138">
        <f>'22015-D.1.4.a - 22015-D.1...'!J38</f>
        <v>0</v>
      </c>
      <c r="AZ98" s="138">
        <f>'22015-D.1.4.a - 22015-D.1...'!F35</f>
        <v>0</v>
      </c>
      <c r="BA98" s="138">
        <f>'22015-D.1.4.a - 22015-D.1...'!F36</f>
        <v>0</v>
      </c>
      <c r="BB98" s="138">
        <f>'22015-D.1.4.a - 22015-D.1...'!F37</f>
        <v>0</v>
      </c>
      <c r="BC98" s="138">
        <f>'22015-D.1.4.a - 22015-D.1...'!F38</f>
        <v>0</v>
      </c>
      <c r="BD98" s="140">
        <f>'22015-D.1.4.a - 22015-D.1...'!F39</f>
        <v>0</v>
      </c>
      <c r="BE98" s="4"/>
      <c r="BT98" s="141" t="s">
        <v>89</v>
      </c>
      <c r="BV98" s="141" t="s">
        <v>81</v>
      </c>
      <c r="BW98" s="141" t="s">
        <v>99</v>
      </c>
      <c r="BX98" s="141" t="s">
        <v>95</v>
      </c>
      <c r="CL98" s="141" t="s">
        <v>1</v>
      </c>
    </row>
    <row r="99" spans="1:90" s="4" customFormat="1" ht="23.25" customHeight="1">
      <c r="A99" s="4"/>
      <c r="B99" s="70"/>
      <c r="C99" s="133"/>
      <c r="D99" s="133"/>
      <c r="E99" s="134" t="s">
        <v>100</v>
      </c>
      <c r="F99" s="134"/>
      <c r="G99" s="134"/>
      <c r="H99" s="134"/>
      <c r="I99" s="134"/>
      <c r="J99" s="133"/>
      <c r="K99" s="134" t="s">
        <v>101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42">
        <f>ROUND(SUM(AG100:AG103),2)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98</v>
      </c>
      <c r="AR99" s="72"/>
      <c r="AS99" s="137">
        <f>ROUND(SUM(AS100:AS103),2)</f>
        <v>0</v>
      </c>
      <c r="AT99" s="138">
        <f>ROUND(SUM(AV99:AW99),2)</f>
        <v>0</v>
      </c>
      <c r="AU99" s="139">
        <f>ROUND(SUM(AU100:AU103),5)</f>
        <v>0</v>
      </c>
      <c r="AV99" s="138">
        <f>ROUND(AZ99*L29,2)</f>
        <v>0</v>
      </c>
      <c r="AW99" s="138">
        <f>ROUND(BA99*L30,2)</f>
        <v>0</v>
      </c>
      <c r="AX99" s="138">
        <f>ROUND(BB99*L29,2)</f>
        <v>0</v>
      </c>
      <c r="AY99" s="138">
        <f>ROUND(BC99*L30,2)</f>
        <v>0</v>
      </c>
      <c r="AZ99" s="138">
        <f>ROUND(SUM(AZ100:AZ103),2)</f>
        <v>0</v>
      </c>
      <c r="BA99" s="138">
        <f>ROUND(SUM(BA100:BA103),2)</f>
        <v>0</v>
      </c>
      <c r="BB99" s="138">
        <f>ROUND(SUM(BB100:BB103),2)</f>
        <v>0</v>
      </c>
      <c r="BC99" s="138">
        <f>ROUND(SUM(BC100:BC103),2)</f>
        <v>0</v>
      </c>
      <c r="BD99" s="140">
        <f>ROUND(SUM(BD100:BD103),2)</f>
        <v>0</v>
      </c>
      <c r="BE99" s="4"/>
      <c r="BS99" s="141" t="s">
        <v>78</v>
      </c>
      <c r="BT99" s="141" t="s">
        <v>89</v>
      </c>
      <c r="BU99" s="141" t="s">
        <v>80</v>
      </c>
      <c r="BV99" s="141" t="s">
        <v>81</v>
      </c>
      <c r="BW99" s="141" t="s">
        <v>102</v>
      </c>
      <c r="BX99" s="141" t="s">
        <v>95</v>
      </c>
      <c r="CL99" s="141" t="s">
        <v>1</v>
      </c>
    </row>
    <row r="100" spans="1:90" s="4" customFormat="1" ht="23.25" customHeight="1">
      <c r="A100" s="119" t="s">
        <v>83</v>
      </c>
      <c r="B100" s="70"/>
      <c r="C100" s="133"/>
      <c r="D100" s="133"/>
      <c r="E100" s="133"/>
      <c r="F100" s="134" t="s">
        <v>103</v>
      </c>
      <c r="G100" s="134"/>
      <c r="H100" s="134"/>
      <c r="I100" s="134"/>
      <c r="J100" s="134"/>
      <c r="K100" s="133"/>
      <c r="L100" s="134" t="s">
        <v>104</v>
      </c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'01 - Zařízení č.01 - Větr...'!J34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98</v>
      </c>
      <c r="AR100" s="72"/>
      <c r="AS100" s="137">
        <v>0</v>
      </c>
      <c r="AT100" s="138">
        <f>ROUND(SUM(AV100:AW100),2)</f>
        <v>0</v>
      </c>
      <c r="AU100" s="139">
        <f>'01 - Zařízení č.01 - Větr...'!P127</f>
        <v>0</v>
      </c>
      <c r="AV100" s="138">
        <f>'01 - Zařízení č.01 - Větr...'!J37</f>
        <v>0</v>
      </c>
      <c r="AW100" s="138">
        <f>'01 - Zařízení č.01 - Větr...'!J38</f>
        <v>0</v>
      </c>
      <c r="AX100" s="138">
        <f>'01 - Zařízení č.01 - Větr...'!J39</f>
        <v>0</v>
      </c>
      <c r="AY100" s="138">
        <f>'01 - Zařízení č.01 - Větr...'!J40</f>
        <v>0</v>
      </c>
      <c r="AZ100" s="138">
        <f>'01 - Zařízení č.01 - Větr...'!F37</f>
        <v>0</v>
      </c>
      <c r="BA100" s="138">
        <f>'01 - Zařízení č.01 - Větr...'!F38</f>
        <v>0</v>
      </c>
      <c r="BB100" s="138">
        <f>'01 - Zařízení č.01 - Větr...'!F39</f>
        <v>0</v>
      </c>
      <c r="BC100" s="138">
        <f>'01 - Zařízení č.01 - Větr...'!F40</f>
        <v>0</v>
      </c>
      <c r="BD100" s="140">
        <f>'01 - Zařízení č.01 - Větr...'!F41</f>
        <v>0</v>
      </c>
      <c r="BE100" s="4"/>
      <c r="BT100" s="141" t="s">
        <v>105</v>
      </c>
      <c r="BV100" s="141" t="s">
        <v>81</v>
      </c>
      <c r="BW100" s="141" t="s">
        <v>106</v>
      </c>
      <c r="BX100" s="141" t="s">
        <v>102</v>
      </c>
      <c r="CL100" s="141" t="s">
        <v>1</v>
      </c>
    </row>
    <row r="101" spans="1:90" s="4" customFormat="1" ht="23.25" customHeight="1">
      <c r="A101" s="119" t="s">
        <v>83</v>
      </c>
      <c r="B101" s="70"/>
      <c r="C101" s="133"/>
      <c r="D101" s="133"/>
      <c r="E101" s="133"/>
      <c r="F101" s="134" t="s">
        <v>107</v>
      </c>
      <c r="G101" s="134"/>
      <c r="H101" s="134"/>
      <c r="I101" s="134"/>
      <c r="J101" s="134"/>
      <c r="K101" s="133"/>
      <c r="L101" s="134" t="s">
        <v>108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'02 - Zařízení č.02 - Větr...'!J34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98</v>
      </c>
      <c r="AR101" s="72"/>
      <c r="AS101" s="137">
        <v>0</v>
      </c>
      <c r="AT101" s="138">
        <f>ROUND(SUM(AV101:AW101),2)</f>
        <v>0</v>
      </c>
      <c r="AU101" s="139">
        <f>'02 - Zařízení č.02 - Větr...'!P124</f>
        <v>0</v>
      </c>
      <c r="AV101" s="138">
        <f>'02 - Zařízení č.02 - Větr...'!J37</f>
        <v>0</v>
      </c>
      <c r="AW101" s="138">
        <f>'02 - Zařízení č.02 - Větr...'!J38</f>
        <v>0</v>
      </c>
      <c r="AX101" s="138">
        <f>'02 - Zařízení č.02 - Větr...'!J39</f>
        <v>0</v>
      </c>
      <c r="AY101" s="138">
        <f>'02 - Zařízení č.02 - Větr...'!J40</f>
        <v>0</v>
      </c>
      <c r="AZ101" s="138">
        <f>'02 - Zařízení č.02 - Větr...'!F37</f>
        <v>0</v>
      </c>
      <c r="BA101" s="138">
        <f>'02 - Zařízení č.02 - Větr...'!F38</f>
        <v>0</v>
      </c>
      <c r="BB101" s="138">
        <f>'02 - Zařízení č.02 - Větr...'!F39</f>
        <v>0</v>
      </c>
      <c r="BC101" s="138">
        <f>'02 - Zařízení č.02 - Větr...'!F40</f>
        <v>0</v>
      </c>
      <c r="BD101" s="140">
        <f>'02 - Zařízení č.02 - Větr...'!F41</f>
        <v>0</v>
      </c>
      <c r="BE101" s="4"/>
      <c r="BT101" s="141" t="s">
        <v>105</v>
      </c>
      <c r="BV101" s="141" t="s">
        <v>81</v>
      </c>
      <c r="BW101" s="141" t="s">
        <v>109</v>
      </c>
      <c r="BX101" s="141" t="s">
        <v>102</v>
      </c>
      <c r="CL101" s="141" t="s">
        <v>1</v>
      </c>
    </row>
    <row r="102" spans="1:90" s="4" customFormat="1" ht="16.5" customHeight="1">
      <c r="A102" s="119" t="s">
        <v>83</v>
      </c>
      <c r="B102" s="70"/>
      <c r="C102" s="133"/>
      <c r="D102" s="133"/>
      <c r="E102" s="133"/>
      <c r="F102" s="134" t="s">
        <v>110</v>
      </c>
      <c r="G102" s="134"/>
      <c r="H102" s="134"/>
      <c r="I102" s="134"/>
      <c r="J102" s="134"/>
      <c r="K102" s="133"/>
      <c r="L102" s="134" t="s">
        <v>111</v>
      </c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'03 - Zařízení č.03-Chlaze...'!J34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98</v>
      </c>
      <c r="AR102" s="72"/>
      <c r="AS102" s="137">
        <v>0</v>
      </c>
      <c r="AT102" s="138">
        <f>ROUND(SUM(AV102:AW102),2)</f>
        <v>0</v>
      </c>
      <c r="AU102" s="139">
        <f>'03 - Zařízení č.03-Chlaze...'!P126</f>
        <v>0</v>
      </c>
      <c r="AV102" s="138">
        <f>'03 - Zařízení č.03-Chlaze...'!J37</f>
        <v>0</v>
      </c>
      <c r="AW102" s="138">
        <f>'03 - Zařízení č.03-Chlaze...'!J38</f>
        <v>0</v>
      </c>
      <c r="AX102" s="138">
        <f>'03 - Zařízení č.03-Chlaze...'!J39</f>
        <v>0</v>
      </c>
      <c r="AY102" s="138">
        <f>'03 - Zařízení č.03-Chlaze...'!J40</f>
        <v>0</v>
      </c>
      <c r="AZ102" s="138">
        <f>'03 - Zařízení č.03-Chlaze...'!F37</f>
        <v>0</v>
      </c>
      <c r="BA102" s="138">
        <f>'03 - Zařízení č.03-Chlaze...'!F38</f>
        <v>0</v>
      </c>
      <c r="BB102" s="138">
        <f>'03 - Zařízení č.03-Chlaze...'!F39</f>
        <v>0</v>
      </c>
      <c r="BC102" s="138">
        <f>'03 - Zařízení č.03-Chlaze...'!F40</f>
        <v>0</v>
      </c>
      <c r="BD102" s="140">
        <f>'03 - Zařízení č.03-Chlaze...'!F41</f>
        <v>0</v>
      </c>
      <c r="BE102" s="4"/>
      <c r="BT102" s="141" t="s">
        <v>105</v>
      </c>
      <c r="BV102" s="141" t="s">
        <v>81</v>
      </c>
      <c r="BW102" s="141" t="s">
        <v>112</v>
      </c>
      <c r="BX102" s="141" t="s">
        <v>102</v>
      </c>
      <c r="CL102" s="141" t="s">
        <v>1</v>
      </c>
    </row>
    <row r="103" spans="1:90" s="4" customFormat="1" ht="16.5" customHeight="1">
      <c r="A103" s="119" t="s">
        <v>83</v>
      </c>
      <c r="B103" s="70"/>
      <c r="C103" s="133"/>
      <c r="D103" s="133"/>
      <c r="E103" s="133"/>
      <c r="F103" s="134" t="s">
        <v>113</v>
      </c>
      <c r="G103" s="134"/>
      <c r="H103" s="134"/>
      <c r="I103" s="134"/>
      <c r="J103" s="134"/>
      <c r="K103" s="133"/>
      <c r="L103" s="134" t="s">
        <v>114</v>
      </c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'spol - Společné'!J34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98</v>
      </c>
      <c r="AR103" s="72"/>
      <c r="AS103" s="137">
        <v>0</v>
      </c>
      <c r="AT103" s="138">
        <f>ROUND(SUM(AV103:AW103),2)</f>
        <v>0</v>
      </c>
      <c r="AU103" s="139">
        <f>'spol - Společné'!P126</f>
        <v>0</v>
      </c>
      <c r="AV103" s="138">
        <f>'spol - Společné'!J37</f>
        <v>0</v>
      </c>
      <c r="AW103" s="138">
        <f>'spol - Společné'!J38</f>
        <v>0</v>
      </c>
      <c r="AX103" s="138">
        <f>'spol - Společné'!J39</f>
        <v>0</v>
      </c>
      <c r="AY103" s="138">
        <f>'spol - Společné'!J40</f>
        <v>0</v>
      </c>
      <c r="AZ103" s="138">
        <f>'spol - Společné'!F37</f>
        <v>0</v>
      </c>
      <c r="BA103" s="138">
        <f>'spol - Společné'!F38</f>
        <v>0</v>
      </c>
      <c r="BB103" s="138">
        <f>'spol - Společné'!F39</f>
        <v>0</v>
      </c>
      <c r="BC103" s="138">
        <f>'spol - Společné'!F40</f>
        <v>0</v>
      </c>
      <c r="BD103" s="140">
        <f>'spol - Společné'!F41</f>
        <v>0</v>
      </c>
      <c r="BE103" s="4"/>
      <c r="BT103" s="141" t="s">
        <v>105</v>
      </c>
      <c r="BV103" s="141" t="s">
        <v>81</v>
      </c>
      <c r="BW103" s="141" t="s">
        <v>115</v>
      </c>
      <c r="BX103" s="141" t="s">
        <v>102</v>
      </c>
      <c r="CL103" s="141" t="s">
        <v>1</v>
      </c>
    </row>
    <row r="104" spans="1:90" s="4" customFormat="1" ht="23.25" customHeight="1">
      <c r="A104" s="119" t="s">
        <v>83</v>
      </c>
      <c r="B104" s="70"/>
      <c r="C104" s="133"/>
      <c r="D104" s="133"/>
      <c r="E104" s="134" t="s">
        <v>116</v>
      </c>
      <c r="F104" s="134"/>
      <c r="G104" s="134"/>
      <c r="H104" s="134"/>
      <c r="I104" s="134"/>
      <c r="J104" s="133"/>
      <c r="K104" s="134" t="s">
        <v>117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'22015-D.1.4.e - D.1.4.e -...'!J32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98</v>
      </c>
      <c r="AR104" s="72"/>
      <c r="AS104" s="137">
        <v>0</v>
      </c>
      <c r="AT104" s="138">
        <f>ROUND(SUM(AV104:AW104),2)</f>
        <v>0</v>
      </c>
      <c r="AU104" s="139">
        <f>'22015-D.1.4.e - D.1.4.e -...'!P128</f>
        <v>0</v>
      </c>
      <c r="AV104" s="138">
        <f>'22015-D.1.4.e - D.1.4.e -...'!J35</f>
        <v>0</v>
      </c>
      <c r="AW104" s="138">
        <f>'22015-D.1.4.e - D.1.4.e -...'!J36</f>
        <v>0</v>
      </c>
      <c r="AX104" s="138">
        <f>'22015-D.1.4.e - D.1.4.e -...'!J37</f>
        <v>0</v>
      </c>
      <c r="AY104" s="138">
        <f>'22015-D.1.4.e - D.1.4.e -...'!J38</f>
        <v>0</v>
      </c>
      <c r="AZ104" s="138">
        <f>'22015-D.1.4.e - D.1.4.e -...'!F35</f>
        <v>0</v>
      </c>
      <c r="BA104" s="138">
        <f>'22015-D.1.4.e - D.1.4.e -...'!F36</f>
        <v>0</v>
      </c>
      <c r="BB104" s="138">
        <f>'22015-D.1.4.e - D.1.4.e -...'!F37</f>
        <v>0</v>
      </c>
      <c r="BC104" s="138">
        <f>'22015-D.1.4.e - D.1.4.e -...'!F38</f>
        <v>0</v>
      </c>
      <c r="BD104" s="140">
        <f>'22015-D.1.4.e - D.1.4.e -...'!F39</f>
        <v>0</v>
      </c>
      <c r="BE104" s="4"/>
      <c r="BT104" s="141" t="s">
        <v>89</v>
      </c>
      <c r="BV104" s="141" t="s">
        <v>81</v>
      </c>
      <c r="BW104" s="141" t="s">
        <v>118</v>
      </c>
      <c r="BX104" s="141" t="s">
        <v>95</v>
      </c>
      <c r="CL104" s="141" t="s">
        <v>1</v>
      </c>
    </row>
    <row r="105" spans="1:90" s="4" customFormat="1" ht="23.25" customHeight="1">
      <c r="A105" s="119" t="s">
        <v>83</v>
      </c>
      <c r="B105" s="70"/>
      <c r="C105" s="133"/>
      <c r="D105" s="133"/>
      <c r="E105" s="134" t="s">
        <v>119</v>
      </c>
      <c r="F105" s="134"/>
      <c r="G105" s="134"/>
      <c r="H105" s="134"/>
      <c r="I105" s="134"/>
      <c r="J105" s="133"/>
      <c r="K105" s="134" t="s">
        <v>120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'22015-D.1.4.g - D.1.4.g -...'!J32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98</v>
      </c>
      <c r="AR105" s="72"/>
      <c r="AS105" s="137">
        <v>0</v>
      </c>
      <c r="AT105" s="138">
        <f>ROUND(SUM(AV105:AW105),2)</f>
        <v>0</v>
      </c>
      <c r="AU105" s="139">
        <f>'22015-D.1.4.g - D.1.4.g -...'!P122</f>
        <v>0</v>
      </c>
      <c r="AV105" s="138">
        <f>'22015-D.1.4.g - D.1.4.g -...'!J35</f>
        <v>0</v>
      </c>
      <c r="AW105" s="138">
        <f>'22015-D.1.4.g - D.1.4.g -...'!J36</f>
        <v>0</v>
      </c>
      <c r="AX105" s="138">
        <f>'22015-D.1.4.g - D.1.4.g -...'!J37</f>
        <v>0</v>
      </c>
      <c r="AY105" s="138">
        <f>'22015-D.1.4.g - D.1.4.g -...'!J38</f>
        <v>0</v>
      </c>
      <c r="AZ105" s="138">
        <f>'22015-D.1.4.g - D.1.4.g -...'!F35</f>
        <v>0</v>
      </c>
      <c r="BA105" s="138">
        <f>'22015-D.1.4.g - D.1.4.g -...'!F36</f>
        <v>0</v>
      </c>
      <c r="BB105" s="138">
        <f>'22015-D.1.4.g - D.1.4.g -...'!F37</f>
        <v>0</v>
      </c>
      <c r="BC105" s="138">
        <f>'22015-D.1.4.g - D.1.4.g -...'!F38</f>
        <v>0</v>
      </c>
      <c r="BD105" s="140">
        <f>'22015-D.1.4.g - D.1.4.g -...'!F39</f>
        <v>0</v>
      </c>
      <c r="BE105" s="4"/>
      <c r="BT105" s="141" t="s">
        <v>89</v>
      </c>
      <c r="BV105" s="141" t="s">
        <v>81</v>
      </c>
      <c r="BW105" s="141" t="s">
        <v>121</v>
      </c>
      <c r="BX105" s="141" t="s">
        <v>95</v>
      </c>
      <c r="CL105" s="141" t="s">
        <v>1</v>
      </c>
    </row>
    <row r="106" spans="1:90" s="4" customFormat="1" ht="23.25" customHeight="1">
      <c r="A106" s="119" t="s">
        <v>83</v>
      </c>
      <c r="B106" s="70"/>
      <c r="C106" s="133"/>
      <c r="D106" s="133"/>
      <c r="E106" s="134" t="s">
        <v>122</v>
      </c>
      <c r="F106" s="134"/>
      <c r="G106" s="134"/>
      <c r="H106" s="134"/>
      <c r="I106" s="134"/>
      <c r="J106" s="133"/>
      <c r="K106" s="134" t="s">
        <v>123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'22015-D.1.4.h - D.1.4.h -...'!J32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98</v>
      </c>
      <c r="AR106" s="72"/>
      <c r="AS106" s="143">
        <v>0</v>
      </c>
      <c r="AT106" s="144">
        <f>ROUND(SUM(AV106:AW106),2)</f>
        <v>0</v>
      </c>
      <c r="AU106" s="145">
        <f>'22015-D.1.4.h - D.1.4.h -...'!P122</f>
        <v>0</v>
      </c>
      <c r="AV106" s="144">
        <f>'22015-D.1.4.h - D.1.4.h -...'!J35</f>
        <v>0</v>
      </c>
      <c r="AW106" s="144">
        <f>'22015-D.1.4.h - D.1.4.h -...'!J36</f>
        <v>0</v>
      </c>
      <c r="AX106" s="144">
        <f>'22015-D.1.4.h - D.1.4.h -...'!J37</f>
        <v>0</v>
      </c>
      <c r="AY106" s="144">
        <f>'22015-D.1.4.h - D.1.4.h -...'!J38</f>
        <v>0</v>
      </c>
      <c r="AZ106" s="144">
        <f>'22015-D.1.4.h - D.1.4.h -...'!F35</f>
        <v>0</v>
      </c>
      <c r="BA106" s="144">
        <f>'22015-D.1.4.h - D.1.4.h -...'!F36</f>
        <v>0</v>
      </c>
      <c r="BB106" s="144">
        <f>'22015-D.1.4.h - D.1.4.h -...'!F37</f>
        <v>0</v>
      </c>
      <c r="BC106" s="144">
        <f>'22015-D.1.4.h - D.1.4.h -...'!F38</f>
        <v>0</v>
      </c>
      <c r="BD106" s="146">
        <f>'22015-D.1.4.h - D.1.4.h -...'!F39</f>
        <v>0</v>
      </c>
      <c r="BE106" s="4"/>
      <c r="BT106" s="141" t="s">
        <v>89</v>
      </c>
      <c r="BV106" s="141" t="s">
        <v>81</v>
      </c>
      <c r="BW106" s="141" t="s">
        <v>124</v>
      </c>
      <c r="BX106" s="141" t="s">
        <v>95</v>
      </c>
      <c r="CL106" s="141" t="s">
        <v>1</v>
      </c>
    </row>
    <row r="107" spans="1:57" s="2" customFormat="1" ht="30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4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44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</sheetData>
  <sheetProtection password="CC35" sheet="1" objects="1" scenarios="1" formatColumns="0" formatRows="0"/>
  <mergeCells count="86">
    <mergeCell ref="C92:G92"/>
    <mergeCell ref="D96:H96"/>
    <mergeCell ref="D97:H97"/>
    <mergeCell ref="D95:H95"/>
    <mergeCell ref="E104:I104"/>
    <mergeCell ref="E98:I98"/>
    <mergeCell ref="E99:I99"/>
    <mergeCell ref="F103:J103"/>
    <mergeCell ref="F102:J102"/>
    <mergeCell ref="F101:J101"/>
    <mergeCell ref="F100:J100"/>
    <mergeCell ref="I92:AF92"/>
    <mergeCell ref="J97:AF97"/>
    <mergeCell ref="J95:AF95"/>
    <mergeCell ref="J96:AF96"/>
    <mergeCell ref="K98:AF98"/>
    <mergeCell ref="K104:AF104"/>
    <mergeCell ref="K99:AF99"/>
    <mergeCell ref="L101:AF101"/>
    <mergeCell ref="L102:AF102"/>
    <mergeCell ref="L103:AF103"/>
    <mergeCell ref="L100:AF100"/>
    <mergeCell ref="L85:AO85"/>
    <mergeCell ref="E105:I105"/>
    <mergeCell ref="K105:AF105"/>
    <mergeCell ref="E106:I106"/>
    <mergeCell ref="K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8:AM98"/>
    <mergeCell ref="AG92:AM92"/>
    <mergeCell ref="AG101:AM101"/>
    <mergeCell ref="AG95:AM95"/>
    <mergeCell ref="AG102:AM102"/>
    <mergeCell ref="AG103:AM103"/>
    <mergeCell ref="AG100:AM100"/>
    <mergeCell ref="AG99:AM99"/>
    <mergeCell ref="AG96:AM96"/>
    <mergeCell ref="AG104:AM104"/>
    <mergeCell ref="AG97:AM97"/>
    <mergeCell ref="AM87:AN87"/>
    <mergeCell ref="AM89:AP89"/>
    <mergeCell ref="AM90:AP90"/>
    <mergeCell ref="AN103:AP103"/>
    <mergeCell ref="AN104:AP104"/>
    <mergeCell ref="AN92:AP92"/>
    <mergeCell ref="AN101:AP101"/>
    <mergeCell ref="AN97:AP97"/>
    <mergeCell ref="AN100:AP100"/>
    <mergeCell ref="AN95:AP95"/>
    <mergeCell ref="AN96:AP96"/>
    <mergeCell ref="AN99:AP99"/>
    <mergeCell ref="AN102:AP102"/>
    <mergeCell ref="AN98:AP98"/>
    <mergeCell ref="AS89:AT91"/>
    <mergeCell ref="AN105:AP105"/>
    <mergeCell ref="AG105:AM105"/>
    <mergeCell ref="AN106:AP106"/>
    <mergeCell ref="AG106:AM106"/>
    <mergeCell ref="AN94:AP94"/>
  </mergeCells>
  <hyperlinks>
    <hyperlink ref="A95" location="'22015 - VRN - 22015 - VRN...'!C2" display="/"/>
    <hyperlink ref="A96" location="'22015-D.1.1; D.1.2 - Stav...'!C2" display="/"/>
    <hyperlink ref="A98" location="'22015-D.1.4.a - 22015-D.1...'!C2" display="/"/>
    <hyperlink ref="A100" location="'01 - Zařízení č.01 - Větr...'!C2" display="/"/>
    <hyperlink ref="A101" location="'02 - Zařízení č.02 - Větr...'!C2" display="/"/>
    <hyperlink ref="A102" location="'03 - Zařízení č.03-Chlaze...'!C2" display="/"/>
    <hyperlink ref="A103" location="'spol - Společné'!C2" display="/"/>
    <hyperlink ref="A104" location="'22015-D.1.4.e - D.1.4.e -...'!C2" display="/"/>
    <hyperlink ref="A105" location="'22015-D.1.4.g - D.1.4.g -...'!C2" display="/"/>
    <hyperlink ref="A106" location="'22015-D.1.4.h - D.1.4.h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1724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1725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3" t="s">
        <v>1991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20. 6. 2022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36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38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39</v>
      </c>
      <c r="E32" s="38"/>
      <c r="F32" s="38"/>
      <c r="G32" s="38"/>
      <c r="H32" s="38"/>
      <c r="I32" s="38"/>
      <c r="J32" s="161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41</v>
      </c>
      <c r="G34" s="38"/>
      <c r="H34" s="38"/>
      <c r="I34" s="162" t="s">
        <v>40</v>
      </c>
      <c r="J34" s="162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43</v>
      </c>
      <c r="E35" s="151" t="s">
        <v>44</v>
      </c>
      <c r="F35" s="164">
        <f>ROUND((SUM(BE122:BE126)),2)</f>
        <v>0</v>
      </c>
      <c r="G35" s="38"/>
      <c r="H35" s="38"/>
      <c r="I35" s="165">
        <v>0.21</v>
      </c>
      <c r="J35" s="164">
        <f>ROUND(((SUM(BE122:BE126))*I35),2)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45</v>
      </c>
      <c r="F36" s="164">
        <f>ROUND((SUM(BF122:BF126)),2)</f>
        <v>0</v>
      </c>
      <c r="G36" s="38"/>
      <c r="H36" s="38"/>
      <c r="I36" s="165">
        <v>0.15</v>
      </c>
      <c r="J36" s="164">
        <f>ROUND(((SUM(BF122:BF126))*I36),2)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ROUND((SUM(BG122:BG126)),2)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47</v>
      </c>
      <c r="F38" s="164">
        <f>ROUND((SUM(BH122:BH126)),2)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48</v>
      </c>
      <c r="F39" s="164">
        <f>ROUND((SUM(BI122:BI126)),2)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49</v>
      </c>
      <c r="E41" s="168"/>
      <c r="F41" s="168"/>
      <c r="G41" s="169" t="s">
        <v>50</v>
      </c>
      <c r="H41" s="170" t="s">
        <v>51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1724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1725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22015-D.1.4.g - D.1.4.g - Elektroinstalace, ochrana před bleskem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Turnov</v>
      </c>
      <c r="G91" s="40"/>
      <c r="H91" s="40"/>
      <c r="I91" s="32" t="s">
        <v>22</v>
      </c>
      <c r="J91" s="79" t="str">
        <f>IF(J14="","",J14)</f>
        <v>20. 6. 2022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Turnov</v>
      </c>
      <c r="G93" s="40"/>
      <c r="H93" s="40"/>
      <c r="I93" s="32" t="s">
        <v>31</v>
      </c>
      <c r="J93" s="36" t="str">
        <f>E23</f>
        <v>PROFES PROJEKT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220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1992</v>
      </c>
      <c r="E100" s="197"/>
      <c r="F100" s="197"/>
      <c r="G100" s="197"/>
      <c r="H100" s="197"/>
      <c r="I100" s="197"/>
      <c r="J100" s="198">
        <f>J124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140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4" t="str">
        <f>E7</f>
        <v>22015 - Přístavba k lůžkovému výtahu k objektu -A- Domova důchodců POHODA v Turnově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126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4" t="s">
        <v>1724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1725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30" customHeight="1">
      <c r="A114" s="38"/>
      <c r="B114" s="39"/>
      <c r="C114" s="40"/>
      <c r="D114" s="40"/>
      <c r="E114" s="76" t="str">
        <f>E11</f>
        <v>22015-D.1.4.g - D.1.4.g - Elektroinstalace, ochrana před bleskem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Turnov</v>
      </c>
      <c r="G116" s="40"/>
      <c r="H116" s="40"/>
      <c r="I116" s="32" t="s">
        <v>22</v>
      </c>
      <c r="J116" s="79" t="str">
        <f>IF(J14="","",J14)</f>
        <v>20. 6. 2022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E17</f>
        <v>Město Turnov</v>
      </c>
      <c r="G118" s="40"/>
      <c r="H118" s="40"/>
      <c r="I118" s="32" t="s">
        <v>31</v>
      </c>
      <c r="J118" s="36" t="str">
        <f>E23</f>
        <v>PROFES PROJEKT spol. s 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IF(E20="","",E20)</f>
        <v>Vyplň údaj</v>
      </c>
      <c r="G119" s="40"/>
      <c r="H119" s="40"/>
      <c r="I119" s="32" t="s">
        <v>36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141</v>
      </c>
      <c r="D121" s="203" t="s">
        <v>64</v>
      </c>
      <c r="E121" s="203" t="s">
        <v>60</v>
      </c>
      <c r="F121" s="203" t="s">
        <v>61</v>
      </c>
      <c r="G121" s="203" t="s">
        <v>142</v>
      </c>
      <c r="H121" s="203" t="s">
        <v>143</v>
      </c>
      <c r="I121" s="203" t="s">
        <v>144</v>
      </c>
      <c r="J121" s="204" t="s">
        <v>130</v>
      </c>
      <c r="K121" s="205" t="s">
        <v>145</v>
      </c>
      <c r="L121" s="206"/>
      <c r="M121" s="100" t="s">
        <v>1</v>
      </c>
      <c r="N121" s="101" t="s">
        <v>43</v>
      </c>
      <c r="O121" s="101" t="s">
        <v>146</v>
      </c>
      <c r="P121" s="101" t="s">
        <v>147</v>
      </c>
      <c r="Q121" s="101" t="s">
        <v>148</v>
      </c>
      <c r="R121" s="101" t="s">
        <v>149</v>
      </c>
      <c r="S121" s="101" t="s">
        <v>150</v>
      </c>
      <c r="T121" s="102" t="s">
        <v>151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152</v>
      </c>
      <c r="D122" s="40"/>
      <c r="E122" s="40"/>
      <c r="F122" s="40"/>
      <c r="G122" s="40"/>
      <c r="H122" s="40"/>
      <c r="I122" s="40"/>
      <c r="J122" s="207">
        <f>BK122</f>
        <v>0</v>
      </c>
      <c r="K122" s="40"/>
      <c r="L122" s="44"/>
      <c r="M122" s="103"/>
      <c r="N122" s="208"/>
      <c r="O122" s="104"/>
      <c r="P122" s="209">
        <f>P123</f>
        <v>0</v>
      </c>
      <c r="Q122" s="104"/>
      <c r="R122" s="209">
        <f>R123</f>
        <v>0</v>
      </c>
      <c r="S122" s="104"/>
      <c r="T122" s="210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132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78</v>
      </c>
      <c r="E123" s="215" t="s">
        <v>1170</v>
      </c>
      <c r="F123" s="215" t="s">
        <v>1171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89</v>
      </c>
      <c r="AT123" s="224" t="s">
        <v>78</v>
      </c>
      <c r="AU123" s="224" t="s">
        <v>79</v>
      </c>
      <c r="AY123" s="223" t="s">
        <v>156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78</v>
      </c>
      <c r="E124" s="226" t="s">
        <v>1993</v>
      </c>
      <c r="F124" s="226" t="s">
        <v>1994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SUM(P125:P126)</f>
        <v>0</v>
      </c>
      <c r="Q124" s="220"/>
      <c r="R124" s="221">
        <f>SUM(R125:R126)</f>
        <v>0</v>
      </c>
      <c r="S124" s="220"/>
      <c r="T124" s="22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89</v>
      </c>
      <c r="AT124" s="224" t="s">
        <v>78</v>
      </c>
      <c r="AU124" s="224" t="s">
        <v>87</v>
      </c>
      <c r="AY124" s="223" t="s">
        <v>156</v>
      </c>
      <c r="BK124" s="225">
        <f>SUM(BK125:BK126)</f>
        <v>0</v>
      </c>
    </row>
    <row r="125" spans="1:65" s="2" customFormat="1" ht="16.5" customHeight="1">
      <c r="A125" s="38"/>
      <c r="B125" s="39"/>
      <c r="C125" s="228" t="s">
        <v>87</v>
      </c>
      <c r="D125" s="228" t="s">
        <v>159</v>
      </c>
      <c r="E125" s="229" t="s">
        <v>1995</v>
      </c>
      <c r="F125" s="230" t="s">
        <v>1996</v>
      </c>
      <c r="G125" s="231" t="s">
        <v>162</v>
      </c>
      <c r="H125" s="232">
        <v>1</v>
      </c>
      <c r="I125" s="233"/>
      <c r="J125" s="234">
        <f>ROUND(I125*H125,2)</f>
        <v>0</v>
      </c>
      <c r="K125" s="235"/>
      <c r="L125" s="44"/>
      <c r="M125" s="236" t="s">
        <v>1</v>
      </c>
      <c r="N125" s="237" t="s">
        <v>44</v>
      </c>
      <c r="O125" s="91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327</v>
      </c>
      <c r="AT125" s="240" t="s">
        <v>159</v>
      </c>
      <c r="AU125" s="240" t="s">
        <v>89</v>
      </c>
      <c r="AY125" s="17" t="s">
        <v>156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7" t="s">
        <v>87</v>
      </c>
      <c r="BK125" s="241">
        <f>ROUND(I125*H125,2)</f>
        <v>0</v>
      </c>
      <c r="BL125" s="17" t="s">
        <v>327</v>
      </c>
      <c r="BM125" s="240" t="s">
        <v>1997</v>
      </c>
    </row>
    <row r="126" spans="1:47" s="2" customFormat="1" ht="12">
      <c r="A126" s="38"/>
      <c r="B126" s="39"/>
      <c r="C126" s="40"/>
      <c r="D126" s="242" t="s">
        <v>165</v>
      </c>
      <c r="E126" s="40"/>
      <c r="F126" s="243" t="s">
        <v>1996</v>
      </c>
      <c r="G126" s="40"/>
      <c r="H126" s="40"/>
      <c r="I126" s="244"/>
      <c r="J126" s="40"/>
      <c r="K126" s="40"/>
      <c r="L126" s="44"/>
      <c r="M126" s="247"/>
      <c r="N126" s="248"/>
      <c r="O126" s="249"/>
      <c r="P126" s="249"/>
      <c r="Q126" s="249"/>
      <c r="R126" s="249"/>
      <c r="S126" s="249"/>
      <c r="T126" s="250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165</v>
      </c>
      <c r="AU126" s="17" t="s">
        <v>89</v>
      </c>
    </row>
    <row r="127" spans="1:31" s="2" customFormat="1" ht="6.95" customHeight="1">
      <c r="A127" s="38"/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121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1724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1725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1998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20. 6. 2022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36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38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39</v>
      </c>
      <c r="E32" s="38"/>
      <c r="F32" s="38"/>
      <c r="G32" s="38"/>
      <c r="H32" s="38"/>
      <c r="I32" s="38"/>
      <c r="J32" s="161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41</v>
      </c>
      <c r="G34" s="38"/>
      <c r="H34" s="38"/>
      <c r="I34" s="162" t="s">
        <v>40</v>
      </c>
      <c r="J34" s="162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43</v>
      </c>
      <c r="E35" s="151" t="s">
        <v>44</v>
      </c>
      <c r="F35" s="164">
        <f>ROUND((SUM(BE122:BE126)),2)</f>
        <v>0</v>
      </c>
      <c r="G35" s="38"/>
      <c r="H35" s="38"/>
      <c r="I35" s="165">
        <v>0.21</v>
      </c>
      <c r="J35" s="164">
        <f>ROUND(((SUM(BE122:BE126))*I35),2)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45</v>
      </c>
      <c r="F36" s="164">
        <f>ROUND((SUM(BF122:BF126)),2)</f>
        <v>0</v>
      </c>
      <c r="G36" s="38"/>
      <c r="H36" s="38"/>
      <c r="I36" s="165">
        <v>0.15</v>
      </c>
      <c r="J36" s="164">
        <f>ROUND(((SUM(BF122:BF126))*I36),2)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ROUND((SUM(BG122:BG126)),2)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47</v>
      </c>
      <c r="F38" s="164">
        <f>ROUND((SUM(BH122:BH126)),2)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48</v>
      </c>
      <c r="F39" s="164">
        <f>ROUND((SUM(BI122:BI126)),2)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49</v>
      </c>
      <c r="E41" s="168"/>
      <c r="F41" s="168"/>
      <c r="G41" s="169" t="s">
        <v>50</v>
      </c>
      <c r="H41" s="170" t="s">
        <v>51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1724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1725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22015-D.1.4.h - D.1.4.h - Slaboproudé rozvody EPS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Turnov</v>
      </c>
      <c r="G91" s="40"/>
      <c r="H91" s="40"/>
      <c r="I91" s="32" t="s">
        <v>22</v>
      </c>
      <c r="J91" s="79" t="str">
        <f>IF(J14="","",J14)</f>
        <v>20. 6. 2022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Turnov</v>
      </c>
      <c r="G93" s="40"/>
      <c r="H93" s="40"/>
      <c r="I93" s="32" t="s">
        <v>31</v>
      </c>
      <c r="J93" s="36" t="str">
        <f>E23</f>
        <v>PROFES PROJEKT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220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1999</v>
      </c>
      <c r="E100" s="197"/>
      <c r="F100" s="197"/>
      <c r="G100" s="197"/>
      <c r="H100" s="197"/>
      <c r="I100" s="197"/>
      <c r="J100" s="198">
        <f>J124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140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4" t="str">
        <f>E7</f>
        <v>22015 - Přístavba k lůžkovému výtahu k objektu -A- Domova důchodců POHODA v Turnově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126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4" t="s">
        <v>1724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1725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22015-D.1.4.h - D.1.4.h - Slaboproudé rozvody EPS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Turnov</v>
      </c>
      <c r="G116" s="40"/>
      <c r="H116" s="40"/>
      <c r="I116" s="32" t="s">
        <v>22</v>
      </c>
      <c r="J116" s="79" t="str">
        <f>IF(J14="","",J14)</f>
        <v>20. 6. 2022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E17</f>
        <v>Město Turnov</v>
      </c>
      <c r="G118" s="40"/>
      <c r="H118" s="40"/>
      <c r="I118" s="32" t="s">
        <v>31</v>
      </c>
      <c r="J118" s="36" t="str">
        <f>E23</f>
        <v>PROFES PROJEKT spol. s 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IF(E20="","",E20)</f>
        <v>Vyplň údaj</v>
      </c>
      <c r="G119" s="40"/>
      <c r="H119" s="40"/>
      <c r="I119" s="32" t="s">
        <v>36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141</v>
      </c>
      <c r="D121" s="203" t="s">
        <v>64</v>
      </c>
      <c r="E121" s="203" t="s">
        <v>60</v>
      </c>
      <c r="F121" s="203" t="s">
        <v>61</v>
      </c>
      <c r="G121" s="203" t="s">
        <v>142</v>
      </c>
      <c r="H121" s="203" t="s">
        <v>143</v>
      </c>
      <c r="I121" s="203" t="s">
        <v>144</v>
      </c>
      <c r="J121" s="204" t="s">
        <v>130</v>
      </c>
      <c r="K121" s="205" t="s">
        <v>145</v>
      </c>
      <c r="L121" s="206"/>
      <c r="M121" s="100" t="s">
        <v>1</v>
      </c>
      <c r="N121" s="101" t="s">
        <v>43</v>
      </c>
      <c r="O121" s="101" t="s">
        <v>146</v>
      </c>
      <c r="P121" s="101" t="s">
        <v>147</v>
      </c>
      <c r="Q121" s="101" t="s">
        <v>148</v>
      </c>
      <c r="R121" s="101" t="s">
        <v>149</v>
      </c>
      <c r="S121" s="101" t="s">
        <v>150</v>
      </c>
      <c r="T121" s="102" t="s">
        <v>151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152</v>
      </c>
      <c r="D122" s="40"/>
      <c r="E122" s="40"/>
      <c r="F122" s="40"/>
      <c r="G122" s="40"/>
      <c r="H122" s="40"/>
      <c r="I122" s="40"/>
      <c r="J122" s="207">
        <f>BK122</f>
        <v>0</v>
      </c>
      <c r="K122" s="40"/>
      <c r="L122" s="44"/>
      <c r="M122" s="103"/>
      <c r="N122" s="208"/>
      <c r="O122" s="104"/>
      <c r="P122" s="209">
        <f>P123</f>
        <v>0</v>
      </c>
      <c r="Q122" s="104"/>
      <c r="R122" s="209">
        <f>R123</f>
        <v>0</v>
      </c>
      <c r="S122" s="104"/>
      <c r="T122" s="210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132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78</v>
      </c>
      <c r="E123" s="215" t="s">
        <v>1170</v>
      </c>
      <c r="F123" s="215" t="s">
        <v>1171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89</v>
      </c>
      <c r="AT123" s="224" t="s">
        <v>78</v>
      </c>
      <c r="AU123" s="224" t="s">
        <v>79</v>
      </c>
      <c r="AY123" s="223" t="s">
        <v>156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78</v>
      </c>
      <c r="E124" s="226" t="s">
        <v>2000</v>
      </c>
      <c r="F124" s="226" t="s">
        <v>2001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SUM(P125:P126)</f>
        <v>0</v>
      </c>
      <c r="Q124" s="220"/>
      <c r="R124" s="221">
        <f>SUM(R125:R126)</f>
        <v>0</v>
      </c>
      <c r="S124" s="220"/>
      <c r="T124" s="22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89</v>
      </c>
      <c r="AT124" s="224" t="s">
        <v>78</v>
      </c>
      <c r="AU124" s="224" t="s">
        <v>87</v>
      </c>
      <c r="AY124" s="223" t="s">
        <v>156</v>
      </c>
      <c r="BK124" s="225">
        <f>SUM(BK125:BK126)</f>
        <v>0</v>
      </c>
    </row>
    <row r="125" spans="1:65" s="2" customFormat="1" ht="24.15" customHeight="1">
      <c r="A125" s="38"/>
      <c r="B125" s="39"/>
      <c r="C125" s="228" t="s">
        <v>87</v>
      </c>
      <c r="D125" s="228" t="s">
        <v>159</v>
      </c>
      <c r="E125" s="229" t="s">
        <v>2002</v>
      </c>
      <c r="F125" s="230" t="s">
        <v>2003</v>
      </c>
      <c r="G125" s="231" t="s">
        <v>162</v>
      </c>
      <c r="H125" s="232">
        <v>1</v>
      </c>
      <c r="I125" s="233"/>
      <c r="J125" s="234">
        <f>ROUND(I125*H125,2)</f>
        <v>0</v>
      </c>
      <c r="K125" s="235"/>
      <c r="L125" s="44"/>
      <c r="M125" s="236" t="s">
        <v>1</v>
      </c>
      <c r="N125" s="237" t="s">
        <v>44</v>
      </c>
      <c r="O125" s="91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327</v>
      </c>
      <c r="AT125" s="240" t="s">
        <v>159</v>
      </c>
      <c r="AU125" s="240" t="s">
        <v>89</v>
      </c>
      <c r="AY125" s="17" t="s">
        <v>156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7" t="s">
        <v>87</v>
      </c>
      <c r="BK125" s="241">
        <f>ROUND(I125*H125,2)</f>
        <v>0</v>
      </c>
      <c r="BL125" s="17" t="s">
        <v>327</v>
      </c>
      <c r="BM125" s="240" t="s">
        <v>2004</v>
      </c>
    </row>
    <row r="126" spans="1:47" s="2" customFormat="1" ht="12">
      <c r="A126" s="38"/>
      <c r="B126" s="39"/>
      <c r="C126" s="40"/>
      <c r="D126" s="242" t="s">
        <v>165</v>
      </c>
      <c r="E126" s="40"/>
      <c r="F126" s="243" t="s">
        <v>2003</v>
      </c>
      <c r="G126" s="40"/>
      <c r="H126" s="40"/>
      <c r="I126" s="244"/>
      <c r="J126" s="40"/>
      <c r="K126" s="40"/>
      <c r="L126" s="44"/>
      <c r="M126" s="247"/>
      <c r="N126" s="248"/>
      <c r="O126" s="249"/>
      <c r="P126" s="249"/>
      <c r="Q126" s="249"/>
      <c r="R126" s="249"/>
      <c r="S126" s="249"/>
      <c r="T126" s="250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165</v>
      </c>
      <c r="AU126" s="17" t="s">
        <v>89</v>
      </c>
    </row>
    <row r="127" spans="1:31" s="2" customFormat="1" ht="6.95" customHeight="1">
      <c r="A127" s="38"/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121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53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18</v>
      </c>
      <c r="E11" s="38"/>
      <c r="F11" s="141" t="s">
        <v>1</v>
      </c>
      <c r="G11" s="38"/>
      <c r="H11" s="38"/>
      <c r="I11" s="151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20</v>
      </c>
      <c r="E12" s="38"/>
      <c r="F12" s="141" t="s">
        <v>21</v>
      </c>
      <c r="G12" s="38"/>
      <c r="H12" s="38"/>
      <c r="I12" s="151" t="s">
        <v>22</v>
      </c>
      <c r="J12" s="154" t="str">
        <f>'Rekapitulace stavby'!AN8</f>
        <v>20. 6. 2022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24</v>
      </c>
      <c r="E14" s="38"/>
      <c r="F14" s="38"/>
      <c r="G14" s="38"/>
      <c r="H14" s="38"/>
      <c r="I14" s="151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1" t="s">
        <v>28</v>
      </c>
      <c r="J21" s="141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36</v>
      </c>
      <c r="E23" s="38"/>
      <c r="F23" s="38"/>
      <c r="G23" s="38"/>
      <c r="H23" s="38"/>
      <c r="I23" s="151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39</v>
      </c>
      <c r="E30" s="38"/>
      <c r="F30" s="38"/>
      <c r="G30" s="38"/>
      <c r="H30" s="38"/>
      <c r="I30" s="38"/>
      <c r="J30" s="16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41</v>
      </c>
      <c r="G32" s="38"/>
      <c r="H32" s="38"/>
      <c r="I32" s="162" t="s">
        <v>40</v>
      </c>
      <c r="J32" s="16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43</v>
      </c>
      <c r="E33" s="151" t="s">
        <v>44</v>
      </c>
      <c r="F33" s="164">
        <f>ROUND((SUM(BE123:BE150)),2)</f>
        <v>0</v>
      </c>
      <c r="G33" s="38"/>
      <c r="H33" s="38"/>
      <c r="I33" s="165">
        <v>0.21</v>
      </c>
      <c r="J33" s="164">
        <f>ROUND(((SUM(BE123:BE150))*I33),2)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45</v>
      </c>
      <c r="F34" s="164">
        <f>ROUND((SUM(BF123:BF150)),2)</f>
        <v>0</v>
      </c>
      <c r="G34" s="38"/>
      <c r="H34" s="38"/>
      <c r="I34" s="165">
        <v>0.15</v>
      </c>
      <c r="J34" s="164">
        <f>ROUND(((SUM(BF123:BF150))*I34),2)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46</v>
      </c>
      <c r="F35" s="164">
        <f>ROUND((SUM(BG123:BG150)),2)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47</v>
      </c>
      <c r="F36" s="164">
        <f>ROUND((SUM(BH123:BH150)),2)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48</v>
      </c>
      <c r="F37" s="164">
        <f>ROUND((SUM(BI123:BI150)),2)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22015 - VRN - 22015 - 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Turnov</v>
      </c>
      <c r="G89" s="40"/>
      <c r="H89" s="40"/>
      <c r="I89" s="32" t="s">
        <v>22</v>
      </c>
      <c r="J89" s="79" t="str">
        <f>IF(J12="","",J12)</f>
        <v>20. 6. 2022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Turnov</v>
      </c>
      <c r="G91" s="40"/>
      <c r="H91" s="40"/>
      <c r="I91" s="32" t="s">
        <v>31</v>
      </c>
      <c r="J91" s="36" t="str">
        <f>E21</f>
        <v>PROFES PROJEKT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129</v>
      </c>
      <c r="D94" s="186"/>
      <c r="E94" s="186"/>
      <c r="F94" s="186"/>
      <c r="G94" s="186"/>
      <c r="H94" s="186"/>
      <c r="I94" s="186"/>
      <c r="J94" s="187" t="s">
        <v>130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131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132</v>
      </c>
    </row>
    <row r="97" spans="1:31" s="9" customFormat="1" ht="24.95" customHeight="1">
      <c r="A97" s="9"/>
      <c r="B97" s="189"/>
      <c r="C97" s="190"/>
      <c r="D97" s="191" t="s">
        <v>133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134</v>
      </c>
      <c r="E98" s="197"/>
      <c r="F98" s="197"/>
      <c r="G98" s="197"/>
      <c r="H98" s="197"/>
      <c r="I98" s="197"/>
      <c r="J98" s="198">
        <f>J125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9"/>
      <c r="C99" s="190"/>
      <c r="D99" s="191" t="s">
        <v>135</v>
      </c>
      <c r="E99" s="192"/>
      <c r="F99" s="192"/>
      <c r="G99" s="192"/>
      <c r="H99" s="192"/>
      <c r="I99" s="192"/>
      <c r="J99" s="193">
        <f>J128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136</v>
      </c>
      <c r="E100" s="197"/>
      <c r="F100" s="197"/>
      <c r="G100" s="197"/>
      <c r="H100" s="197"/>
      <c r="I100" s="197"/>
      <c r="J100" s="198">
        <f>J129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137</v>
      </c>
      <c r="E101" s="197"/>
      <c r="F101" s="197"/>
      <c r="G101" s="197"/>
      <c r="H101" s="197"/>
      <c r="I101" s="197"/>
      <c r="J101" s="198">
        <f>J140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138</v>
      </c>
      <c r="E102" s="197"/>
      <c r="F102" s="197"/>
      <c r="G102" s="197"/>
      <c r="H102" s="197"/>
      <c r="I102" s="197"/>
      <c r="J102" s="198">
        <f>J145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139</v>
      </c>
      <c r="E103" s="197"/>
      <c r="F103" s="197"/>
      <c r="G103" s="197"/>
      <c r="H103" s="197"/>
      <c r="I103" s="197"/>
      <c r="J103" s="198">
        <f>J148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84" t="str">
        <f>E7</f>
        <v>22015 - Přístavba k lůžkovému výtahu k objektu -A- Domova důchodců POHODA v Turnově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126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30" customHeight="1">
      <c r="A115" s="38"/>
      <c r="B115" s="39"/>
      <c r="C115" s="40"/>
      <c r="D115" s="40"/>
      <c r="E115" s="76" t="str">
        <f>E9</f>
        <v>22015 - VRN - 22015 - VRN - Vedlejší rozpočtové náklady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Turnov</v>
      </c>
      <c r="G117" s="40"/>
      <c r="H117" s="40"/>
      <c r="I117" s="32" t="s">
        <v>22</v>
      </c>
      <c r="J117" s="79" t="str">
        <f>IF(J12="","",J12)</f>
        <v>20. 6. 2022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Město Turnov</v>
      </c>
      <c r="G119" s="40"/>
      <c r="H119" s="40"/>
      <c r="I119" s="32" t="s">
        <v>31</v>
      </c>
      <c r="J119" s="36" t="str">
        <f>E21</f>
        <v>PROFES PROJEKT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32" t="s">
        <v>36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0"/>
      <c r="B122" s="201"/>
      <c r="C122" s="202" t="s">
        <v>141</v>
      </c>
      <c r="D122" s="203" t="s">
        <v>64</v>
      </c>
      <c r="E122" s="203" t="s">
        <v>60</v>
      </c>
      <c r="F122" s="203" t="s">
        <v>61</v>
      </c>
      <c r="G122" s="203" t="s">
        <v>142</v>
      </c>
      <c r="H122" s="203" t="s">
        <v>143</v>
      </c>
      <c r="I122" s="203" t="s">
        <v>144</v>
      </c>
      <c r="J122" s="204" t="s">
        <v>130</v>
      </c>
      <c r="K122" s="205" t="s">
        <v>145</v>
      </c>
      <c r="L122" s="206"/>
      <c r="M122" s="100" t="s">
        <v>1</v>
      </c>
      <c r="N122" s="101" t="s">
        <v>43</v>
      </c>
      <c r="O122" s="101" t="s">
        <v>146</v>
      </c>
      <c r="P122" s="101" t="s">
        <v>147</v>
      </c>
      <c r="Q122" s="101" t="s">
        <v>148</v>
      </c>
      <c r="R122" s="101" t="s">
        <v>149</v>
      </c>
      <c r="S122" s="101" t="s">
        <v>150</v>
      </c>
      <c r="T122" s="102" t="s">
        <v>151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8"/>
      <c r="B123" s="39"/>
      <c r="C123" s="107" t="s">
        <v>152</v>
      </c>
      <c r="D123" s="40"/>
      <c r="E123" s="40"/>
      <c r="F123" s="40"/>
      <c r="G123" s="40"/>
      <c r="H123" s="40"/>
      <c r="I123" s="40"/>
      <c r="J123" s="207">
        <f>BK123</f>
        <v>0</v>
      </c>
      <c r="K123" s="40"/>
      <c r="L123" s="44"/>
      <c r="M123" s="103"/>
      <c r="N123" s="208"/>
      <c r="O123" s="104"/>
      <c r="P123" s="209">
        <f>P124+P128</f>
        <v>0</v>
      </c>
      <c r="Q123" s="104"/>
      <c r="R123" s="209">
        <f>R124+R128</f>
        <v>0</v>
      </c>
      <c r="S123" s="104"/>
      <c r="T123" s="210">
        <f>T124+T128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78</v>
      </c>
      <c r="AU123" s="17" t="s">
        <v>132</v>
      </c>
      <c r="BK123" s="211">
        <f>BK124+BK128</f>
        <v>0</v>
      </c>
    </row>
    <row r="124" spans="1:63" s="12" customFormat="1" ht="25.9" customHeight="1">
      <c r="A124" s="12"/>
      <c r="B124" s="212"/>
      <c r="C124" s="213"/>
      <c r="D124" s="214" t="s">
        <v>78</v>
      </c>
      <c r="E124" s="215" t="s">
        <v>153</v>
      </c>
      <c r="F124" s="215" t="s">
        <v>154</v>
      </c>
      <c r="G124" s="213"/>
      <c r="H124" s="213"/>
      <c r="I124" s="216"/>
      <c r="J124" s="217">
        <f>BK124</f>
        <v>0</v>
      </c>
      <c r="K124" s="213"/>
      <c r="L124" s="218"/>
      <c r="M124" s="219"/>
      <c r="N124" s="220"/>
      <c r="O124" s="220"/>
      <c r="P124" s="221">
        <f>P125</f>
        <v>0</v>
      </c>
      <c r="Q124" s="220"/>
      <c r="R124" s="221">
        <f>R125</f>
        <v>0</v>
      </c>
      <c r="S124" s="220"/>
      <c r="T124" s="22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155</v>
      </c>
      <c r="AT124" s="224" t="s">
        <v>78</v>
      </c>
      <c r="AU124" s="224" t="s">
        <v>79</v>
      </c>
      <c r="AY124" s="223" t="s">
        <v>156</v>
      </c>
      <c r="BK124" s="225">
        <f>BK125</f>
        <v>0</v>
      </c>
    </row>
    <row r="125" spans="1:63" s="12" customFormat="1" ht="22.8" customHeight="1">
      <c r="A125" s="12"/>
      <c r="B125" s="212"/>
      <c r="C125" s="213"/>
      <c r="D125" s="214" t="s">
        <v>78</v>
      </c>
      <c r="E125" s="226" t="s">
        <v>157</v>
      </c>
      <c r="F125" s="226" t="s">
        <v>158</v>
      </c>
      <c r="G125" s="213"/>
      <c r="H125" s="213"/>
      <c r="I125" s="216"/>
      <c r="J125" s="227">
        <f>BK125</f>
        <v>0</v>
      </c>
      <c r="K125" s="213"/>
      <c r="L125" s="218"/>
      <c r="M125" s="219"/>
      <c r="N125" s="220"/>
      <c r="O125" s="220"/>
      <c r="P125" s="221">
        <f>SUM(P126:P127)</f>
        <v>0</v>
      </c>
      <c r="Q125" s="220"/>
      <c r="R125" s="221">
        <f>SUM(R126:R127)</f>
        <v>0</v>
      </c>
      <c r="S125" s="220"/>
      <c r="T125" s="222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155</v>
      </c>
      <c r="AT125" s="224" t="s">
        <v>78</v>
      </c>
      <c r="AU125" s="224" t="s">
        <v>87</v>
      </c>
      <c r="AY125" s="223" t="s">
        <v>156</v>
      </c>
      <c r="BK125" s="225">
        <f>SUM(BK126:BK127)</f>
        <v>0</v>
      </c>
    </row>
    <row r="126" spans="1:65" s="2" customFormat="1" ht="16.5" customHeight="1">
      <c r="A126" s="38"/>
      <c r="B126" s="39"/>
      <c r="C126" s="228" t="s">
        <v>87</v>
      </c>
      <c r="D126" s="228" t="s">
        <v>159</v>
      </c>
      <c r="E126" s="229" t="s">
        <v>160</v>
      </c>
      <c r="F126" s="230" t="s">
        <v>161</v>
      </c>
      <c r="G126" s="231" t="s">
        <v>162</v>
      </c>
      <c r="H126" s="232">
        <v>1</v>
      </c>
      <c r="I126" s="233"/>
      <c r="J126" s="234">
        <f>ROUND(I126*H126,2)</f>
        <v>0</v>
      </c>
      <c r="K126" s="235"/>
      <c r="L126" s="44"/>
      <c r="M126" s="236" t="s">
        <v>1</v>
      </c>
      <c r="N126" s="237" t="s">
        <v>44</v>
      </c>
      <c r="O126" s="91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0" t="s">
        <v>163</v>
      </c>
      <c r="AT126" s="240" t="s">
        <v>159</v>
      </c>
      <c r="AU126" s="240" t="s">
        <v>89</v>
      </c>
      <c r="AY126" s="17" t="s">
        <v>156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7" t="s">
        <v>87</v>
      </c>
      <c r="BK126" s="241">
        <f>ROUND(I126*H126,2)</f>
        <v>0</v>
      </c>
      <c r="BL126" s="17" t="s">
        <v>163</v>
      </c>
      <c r="BM126" s="240" t="s">
        <v>164</v>
      </c>
    </row>
    <row r="127" spans="1:47" s="2" customFormat="1" ht="12">
      <c r="A127" s="38"/>
      <c r="B127" s="39"/>
      <c r="C127" s="40"/>
      <c r="D127" s="242" t="s">
        <v>165</v>
      </c>
      <c r="E127" s="40"/>
      <c r="F127" s="243" t="s">
        <v>161</v>
      </c>
      <c r="G127" s="40"/>
      <c r="H127" s="40"/>
      <c r="I127" s="244"/>
      <c r="J127" s="40"/>
      <c r="K127" s="40"/>
      <c r="L127" s="44"/>
      <c r="M127" s="245"/>
      <c r="N127" s="246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165</v>
      </c>
      <c r="AU127" s="17" t="s">
        <v>89</v>
      </c>
    </row>
    <row r="128" spans="1:63" s="12" customFormat="1" ht="25.9" customHeight="1">
      <c r="A128" s="12"/>
      <c r="B128" s="212"/>
      <c r="C128" s="213"/>
      <c r="D128" s="214" t="s">
        <v>78</v>
      </c>
      <c r="E128" s="215" t="s">
        <v>166</v>
      </c>
      <c r="F128" s="215" t="s">
        <v>167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P129+P140+P145+P148</f>
        <v>0</v>
      </c>
      <c r="Q128" s="220"/>
      <c r="R128" s="221">
        <f>R129+R140+R145+R148</f>
        <v>0</v>
      </c>
      <c r="S128" s="220"/>
      <c r="T128" s="222">
        <f>T129+T140+T145+T148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168</v>
      </c>
      <c r="AT128" s="224" t="s">
        <v>78</v>
      </c>
      <c r="AU128" s="224" t="s">
        <v>79</v>
      </c>
      <c r="AY128" s="223" t="s">
        <v>156</v>
      </c>
      <c r="BK128" s="225">
        <f>BK129+BK140+BK145+BK148</f>
        <v>0</v>
      </c>
    </row>
    <row r="129" spans="1:63" s="12" customFormat="1" ht="22.8" customHeight="1">
      <c r="A129" s="12"/>
      <c r="B129" s="212"/>
      <c r="C129" s="213"/>
      <c r="D129" s="214" t="s">
        <v>78</v>
      </c>
      <c r="E129" s="226" t="s">
        <v>169</v>
      </c>
      <c r="F129" s="226" t="s">
        <v>170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SUM(P130:P139)</f>
        <v>0</v>
      </c>
      <c r="Q129" s="220"/>
      <c r="R129" s="221">
        <f>SUM(R130:R139)</f>
        <v>0</v>
      </c>
      <c r="S129" s="220"/>
      <c r="T129" s="222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168</v>
      </c>
      <c r="AT129" s="224" t="s">
        <v>78</v>
      </c>
      <c r="AU129" s="224" t="s">
        <v>87</v>
      </c>
      <c r="AY129" s="223" t="s">
        <v>156</v>
      </c>
      <c r="BK129" s="225">
        <f>SUM(BK130:BK139)</f>
        <v>0</v>
      </c>
    </row>
    <row r="130" spans="1:65" s="2" customFormat="1" ht="16.5" customHeight="1">
      <c r="A130" s="38"/>
      <c r="B130" s="39"/>
      <c r="C130" s="228" t="s">
        <v>89</v>
      </c>
      <c r="D130" s="228" t="s">
        <v>159</v>
      </c>
      <c r="E130" s="229" t="s">
        <v>171</v>
      </c>
      <c r="F130" s="230" t="s">
        <v>172</v>
      </c>
      <c r="G130" s="231" t="s">
        <v>162</v>
      </c>
      <c r="H130" s="232">
        <v>1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44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163</v>
      </c>
      <c r="AT130" s="240" t="s">
        <v>159</v>
      </c>
      <c r="AU130" s="240" t="s">
        <v>89</v>
      </c>
      <c r="AY130" s="17" t="s">
        <v>156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87</v>
      </c>
      <c r="BK130" s="241">
        <f>ROUND(I130*H130,2)</f>
        <v>0</v>
      </c>
      <c r="BL130" s="17" t="s">
        <v>163</v>
      </c>
      <c r="BM130" s="240" t="s">
        <v>173</v>
      </c>
    </row>
    <row r="131" spans="1:47" s="2" customFormat="1" ht="12">
      <c r="A131" s="38"/>
      <c r="B131" s="39"/>
      <c r="C131" s="40"/>
      <c r="D131" s="242" t="s">
        <v>165</v>
      </c>
      <c r="E131" s="40"/>
      <c r="F131" s="243" t="s">
        <v>172</v>
      </c>
      <c r="G131" s="40"/>
      <c r="H131" s="40"/>
      <c r="I131" s="244"/>
      <c r="J131" s="40"/>
      <c r="K131" s="40"/>
      <c r="L131" s="44"/>
      <c r="M131" s="245"/>
      <c r="N131" s="246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165</v>
      </c>
      <c r="AU131" s="17" t="s">
        <v>89</v>
      </c>
    </row>
    <row r="132" spans="1:65" s="2" customFormat="1" ht="24.15" customHeight="1">
      <c r="A132" s="38"/>
      <c r="B132" s="39"/>
      <c r="C132" s="228" t="s">
        <v>105</v>
      </c>
      <c r="D132" s="228" t="s">
        <v>159</v>
      </c>
      <c r="E132" s="229" t="s">
        <v>174</v>
      </c>
      <c r="F132" s="230" t="s">
        <v>175</v>
      </c>
      <c r="G132" s="231" t="s">
        <v>162</v>
      </c>
      <c r="H132" s="232">
        <v>1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44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163</v>
      </c>
      <c r="AT132" s="240" t="s">
        <v>159</v>
      </c>
      <c r="AU132" s="240" t="s">
        <v>89</v>
      </c>
      <c r="AY132" s="17" t="s">
        <v>156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87</v>
      </c>
      <c r="BK132" s="241">
        <f>ROUND(I132*H132,2)</f>
        <v>0</v>
      </c>
      <c r="BL132" s="17" t="s">
        <v>163</v>
      </c>
      <c r="BM132" s="240" t="s">
        <v>176</v>
      </c>
    </row>
    <row r="133" spans="1:47" s="2" customFormat="1" ht="12">
      <c r="A133" s="38"/>
      <c r="B133" s="39"/>
      <c r="C133" s="40"/>
      <c r="D133" s="242" t="s">
        <v>165</v>
      </c>
      <c r="E133" s="40"/>
      <c r="F133" s="243" t="s">
        <v>177</v>
      </c>
      <c r="G133" s="40"/>
      <c r="H133" s="40"/>
      <c r="I133" s="244"/>
      <c r="J133" s="40"/>
      <c r="K133" s="40"/>
      <c r="L133" s="44"/>
      <c r="M133" s="245"/>
      <c r="N133" s="246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165</v>
      </c>
      <c r="AU133" s="17" t="s">
        <v>89</v>
      </c>
    </row>
    <row r="134" spans="1:65" s="2" customFormat="1" ht="24.15" customHeight="1">
      <c r="A134" s="38"/>
      <c r="B134" s="39"/>
      <c r="C134" s="228" t="s">
        <v>155</v>
      </c>
      <c r="D134" s="228" t="s">
        <v>159</v>
      </c>
      <c r="E134" s="229" t="s">
        <v>178</v>
      </c>
      <c r="F134" s="230" t="s">
        <v>179</v>
      </c>
      <c r="G134" s="231" t="s">
        <v>162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44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163</v>
      </c>
      <c r="AT134" s="240" t="s">
        <v>159</v>
      </c>
      <c r="AU134" s="240" t="s">
        <v>89</v>
      </c>
      <c r="AY134" s="17" t="s">
        <v>156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87</v>
      </c>
      <c r="BK134" s="241">
        <f>ROUND(I134*H134,2)</f>
        <v>0</v>
      </c>
      <c r="BL134" s="17" t="s">
        <v>163</v>
      </c>
      <c r="BM134" s="240" t="s">
        <v>180</v>
      </c>
    </row>
    <row r="135" spans="1:47" s="2" customFormat="1" ht="12">
      <c r="A135" s="38"/>
      <c r="B135" s="39"/>
      <c r="C135" s="40"/>
      <c r="D135" s="242" t="s">
        <v>165</v>
      </c>
      <c r="E135" s="40"/>
      <c r="F135" s="243" t="s">
        <v>179</v>
      </c>
      <c r="G135" s="40"/>
      <c r="H135" s="40"/>
      <c r="I135" s="244"/>
      <c r="J135" s="40"/>
      <c r="K135" s="40"/>
      <c r="L135" s="44"/>
      <c r="M135" s="245"/>
      <c r="N135" s="24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165</v>
      </c>
      <c r="AU135" s="17" t="s">
        <v>89</v>
      </c>
    </row>
    <row r="136" spans="1:65" s="2" customFormat="1" ht="16.5" customHeight="1">
      <c r="A136" s="38"/>
      <c r="B136" s="39"/>
      <c r="C136" s="228" t="s">
        <v>168</v>
      </c>
      <c r="D136" s="228" t="s">
        <v>159</v>
      </c>
      <c r="E136" s="229" t="s">
        <v>181</v>
      </c>
      <c r="F136" s="230" t="s">
        <v>182</v>
      </c>
      <c r="G136" s="231" t="s">
        <v>162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44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163</v>
      </c>
      <c r="AT136" s="240" t="s">
        <v>159</v>
      </c>
      <c r="AU136" s="240" t="s">
        <v>89</v>
      </c>
      <c r="AY136" s="17" t="s">
        <v>156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87</v>
      </c>
      <c r="BK136" s="241">
        <f>ROUND(I136*H136,2)</f>
        <v>0</v>
      </c>
      <c r="BL136" s="17" t="s">
        <v>163</v>
      </c>
      <c r="BM136" s="240" t="s">
        <v>183</v>
      </c>
    </row>
    <row r="137" spans="1:47" s="2" customFormat="1" ht="12">
      <c r="A137" s="38"/>
      <c r="B137" s="39"/>
      <c r="C137" s="40"/>
      <c r="D137" s="242" t="s">
        <v>165</v>
      </c>
      <c r="E137" s="40"/>
      <c r="F137" s="243" t="s">
        <v>182</v>
      </c>
      <c r="G137" s="40"/>
      <c r="H137" s="40"/>
      <c r="I137" s="244"/>
      <c r="J137" s="40"/>
      <c r="K137" s="40"/>
      <c r="L137" s="44"/>
      <c r="M137" s="245"/>
      <c r="N137" s="246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165</v>
      </c>
      <c r="AU137" s="17" t="s">
        <v>89</v>
      </c>
    </row>
    <row r="138" spans="1:65" s="2" customFormat="1" ht="16.5" customHeight="1">
      <c r="A138" s="38"/>
      <c r="B138" s="39"/>
      <c r="C138" s="228" t="s">
        <v>184</v>
      </c>
      <c r="D138" s="228" t="s">
        <v>159</v>
      </c>
      <c r="E138" s="229" t="s">
        <v>185</v>
      </c>
      <c r="F138" s="230" t="s">
        <v>186</v>
      </c>
      <c r="G138" s="231" t="s">
        <v>162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44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163</v>
      </c>
      <c r="AT138" s="240" t="s">
        <v>159</v>
      </c>
      <c r="AU138" s="240" t="s">
        <v>89</v>
      </c>
      <c r="AY138" s="17" t="s">
        <v>156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87</v>
      </c>
      <c r="BK138" s="241">
        <f>ROUND(I138*H138,2)</f>
        <v>0</v>
      </c>
      <c r="BL138" s="17" t="s">
        <v>163</v>
      </c>
      <c r="BM138" s="240" t="s">
        <v>187</v>
      </c>
    </row>
    <row r="139" spans="1:47" s="2" customFormat="1" ht="12">
      <c r="A139" s="38"/>
      <c r="B139" s="39"/>
      <c r="C139" s="40"/>
      <c r="D139" s="242" t="s">
        <v>165</v>
      </c>
      <c r="E139" s="40"/>
      <c r="F139" s="243" t="s">
        <v>186</v>
      </c>
      <c r="G139" s="40"/>
      <c r="H139" s="40"/>
      <c r="I139" s="244"/>
      <c r="J139" s="40"/>
      <c r="K139" s="40"/>
      <c r="L139" s="44"/>
      <c r="M139" s="245"/>
      <c r="N139" s="24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165</v>
      </c>
      <c r="AU139" s="17" t="s">
        <v>89</v>
      </c>
    </row>
    <row r="140" spans="1:63" s="12" customFormat="1" ht="22.8" customHeight="1">
      <c r="A140" s="12"/>
      <c r="B140" s="212"/>
      <c r="C140" s="213"/>
      <c r="D140" s="214" t="s">
        <v>78</v>
      </c>
      <c r="E140" s="226" t="s">
        <v>188</v>
      </c>
      <c r="F140" s="226" t="s">
        <v>189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SUM(P141:P144)</f>
        <v>0</v>
      </c>
      <c r="Q140" s="220"/>
      <c r="R140" s="221">
        <f>SUM(R141:R144)</f>
        <v>0</v>
      </c>
      <c r="S140" s="220"/>
      <c r="T140" s="222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168</v>
      </c>
      <c r="AT140" s="224" t="s">
        <v>78</v>
      </c>
      <c r="AU140" s="224" t="s">
        <v>87</v>
      </c>
      <c r="AY140" s="223" t="s">
        <v>156</v>
      </c>
      <c r="BK140" s="225">
        <f>SUM(BK141:BK144)</f>
        <v>0</v>
      </c>
    </row>
    <row r="141" spans="1:65" s="2" customFormat="1" ht="16.5" customHeight="1">
      <c r="A141" s="38"/>
      <c r="B141" s="39"/>
      <c r="C141" s="228" t="s">
        <v>190</v>
      </c>
      <c r="D141" s="228" t="s">
        <v>159</v>
      </c>
      <c r="E141" s="229" t="s">
        <v>191</v>
      </c>
      <c r="F141" s="230" t="s">
        <v>189</v>
      </c>
      <c r="G141" s="231" t="s">
        <v>162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44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163</v>
      </c>
      <c r="AT141" s="240" t="s">
        <v>159</v>
      </c>
      <c r="AU141" s="240" t="s">
        <v>89</v>
      </c>
      <c r="AY141" s="17" t="s">
        <v>156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87</v>
      </c>
      <c r="BK141" s="241">
        <f>ROUND(I141*H141,2)</f>
        <v>0</v>
      </c>
      <c r="BL141" s="17" t="s">
        <v>163</v>
      </c>
      <c r="BM141" s="240" t="s">
        <v>192</v>
      </c>
    </row>
    <row r="142" spans="1:47" s="2" customFormat="1" ht="12">
      <c r="A142" s="38"/>
      <c r="B142" s="39"/>
      <c r="C142" s="40"/>
      <c r="D142" s="242" t="s">
        <v>165</v>
      </c>
      <c r="E142" s="40"/>
      <c r="F142" s="243" t="s">
        <v>189</v>
      </c>
      <c r="G142" s="40"/>
      <c r="H142" s="40"/>
      <c r="I142" s="244"/>
      <c r="J142" s="40"/>
      <c r="K142" s="40"/>
      <c r="L142" s="44"/>
      <c r="M142" s="245"/>
      <c r="N142" s="24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165</v>
      </c>
      <c r="AU142" s="17" t="s">
        <v>89</v>
      </c>
    </row>
    <row r="143" spans="1:65" s="2" customFormat="1" ht="16.5" customHeight="1">
      <c r="A143" s="38"/>
      <c r="B143" s="39"/>
      <c r="C143" s="228" t="s">
        <v>193</v>
      </c>
      <c r="D143" s="228" t="s">
        <v>159</v>
      </c>
      <c r="E143" s="229" t="s">
        <v>194</v>
      </c>
      <c r="F143" s="230" t="s">
        <v>195</v>
      </c>
      <c r="G143" s="231" t="s">
        <v>162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44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163</v>
      </c>
      <c r="AT143" s="240" t="s">
        <v>159</v>
      </c>
      <c r="AU143" s="240" t="s">
        <v>89</v>
      </c>
      <c r="AY143" s="17" t="s">
        <v>156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87</v>
      </c>
      <c r="BK143" s="241">
        <f>ROUND(I143*H143,2)</f>
        <v>0</v>
      </c>
      <c r="BL143" s="17" t="s">
        <v>163</v>
      </c>
      <c r="BM143" s="240" t="s">
        <v>196</v>
      </c>
    </row>
    <row r="144" spans="1:47" s="2" customFormat="1" ht="12">
      <c r="A144" s="38"/>
      <c r="B144" s="39"/>
      <c r="C144" s="40"/>
      <c r="D144" s="242" t="s">
        <v>165</v>
      </c>
      <c r="E144" s="40"/>
      <c r="F144" s="243" t="s">
        <v>195</v>
      </c>
      <c r="G144" s="40"/>
      <c r="H144" s="40"/>
      <c r="I144" s="244"/>
      <c r="J144" s="40"/>
      <c r="K144" s="40"/>
      <c r="L144" s="44"/>
      <c r="M144" s="245"/>
      <c r="N144" s="24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165</v>
      </c>
      <c r="AU144" s="17" t="s">
        <v>89</v>
      </c>
    </row>
    <row r="145" spans="1:63" s="12" customFormat="1" ht="22.8" customHeight="1">
      <c r="A145" s="12"/>
      <c r="B145" s="212"/>
      <c r="C145" s="213"/>
      <c r="D145" s="214" t="s">
        <v>78</v>
      </c>
      <c r="E145" s="226" t="s">
        <v>197</v>
      </c>
      <c r="F145" s="226" t="s">
        <v>198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SUM(P146:P147)</f>
        <v>0</v>
      </c>
      <c r="Q145" s="220"/>
      <c r="R145" s="221">
        <f>SUM(R146:R147)</f>
        <v>0</v>
      </c>
      <c r="S145" s="220"/>
      <c r="T145" s="222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168</v>
      </c>
      <c r="AT145" s="224" t="s">
        <v>78</v>
      </c>
      <c r="AU145" s="224" t="s">
        <v>87</v>
      </c>
      <c r="AY145" s="223" t="s">
        <v>156</v>
      </c>
      <c r="BK145" s="225">
        <f>SUM(BK146:BK147)</f>
        <v>0</v>
      </c>
    </row>
    <row r="146" spans="1:65" s="2" customFormat="1" ht="16.5" customHeight="1">
      <c r="A146" s="38"/>
      <c r="B146" s="39"/>
      <c r="C146" s="228" t="s">
        <v>199</v>
      </c>
      <c r="D146" s="228" t="s">
        <v>159</v>
      </c>
      <c r="E146" s="229" t="s">
        <v>200</v>
      </c>
      <c r="F146" s="230" t="s">
        <v>201</v>
      </c>
      <c r="G146" s="231" t="s">
        <v>162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44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163</v>
      </c>
      <c r="AT146" s="240" t="s">
        <v>159</v>
      </c>
      <c r="AU146" s="240" t="s">
        <v>89</v>
      </c>
      <c r="AY146" s="17" t="s">
        <v>156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87</v>
      </c>
      <c r="BK146" s="241">
        <f>ROUND(I146*H146,2)</f>
        <v>0</v>
      </c>
      <c r="BL146" s="17" t="s">
        <v>163</v>
      </c>
      <c r="BM146" s="240" t="s">
        <v>202</v>
      </c>
    </row>
    <row r="147" spans="1:47" s="2" customFormat="1" ht="12">
      <c r="A147" s="38"/>
      <c r="B147" s="39"/>
      <c r="C147" s="40"/>
      <c r="D147" s="242" t="s">
        <v>165</v>
      </c>
      <c r="E147" s="40"/>
      <c r="F147" s="243" t="s">
        <v>201</v>
      </c>
      <c r="G147" s="40"/>
      <c r="H147" s="40"/>
      <c r="I147" s="244"/>
      <c r="J147" s="40"/>
      <c r="K147" s="40"/>
      <c r="L147" s="44"/>
      <c r="M147" s="245"/>
      <c r="N147" s="24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165</v>
      </c>
      <c r="AU147" s="17" t="s">
        <v>89</v>
      </c>
    </row>
    <row r="148" spans="1:63" s="12" customFormat="1" ht="22.8" customHeight="1">
      <c r="A148" s="12"/>
      <c r="B148" s="212"/>
      <c r="C148" s="213"/>
      <c r="D148" s="214" t="s">
        <v>78</v>
      </c>
      <c r="E148" s="226" t="s">
        <v>203</v>
      </c>
      <c r="F148" s="226" t="s">
        <v>204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SUM(P149:P150)</f>
        <v>0</v>
      </c>
      <c r="Q148" s="220"/>
      <c r="R148" s="221">
        <f>SUM(R149:R150)</f>
        <v>0</v>
      </c>
      <c r="S148" s="220"/>
      <c r="T148" s="222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168</v>
      </c>
      <c r="AT148" s="224" t="s">
        <v>78</v>
      </c>
      <c r="AU148" s="224" t="s">
        <v>87</v>
      </c>
      <c r="AY148" s="223" t="s">
        <v>156</v>
      </c>
      <c r="BK148" s="225">
        <f>SUM(BK149:BK150)</f>
        <v>0</v>
      </c>
    </row>
    <row r="149" spans="1:65" s="2" customFormat="1" ht="16.5" customHeight="1">
      <c r="A149" s="38"/>
      <c r="B149" s="39"/>
      <c r="C149" s="228" t="s">
        <v>205</v>
      </c>
      <c r="D149" s="228" t="s">
        <v>159</v>
      </c>
      <c r="E149" s="229" t="s">
        <v>206</v>
      </c>
      <c r="F149" s="230" t="s">
        <v>207</v>
      </c>
      <c r="G149" s="231" t="s">
        <v>162</v>
      </c>
      <c r="H149" s="232">
        <v>1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44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163</v>
      </c>
      <c r="AT149" s="240" t="s">
        <v>159</v>
      </c>
      <c r="AU149" s="240" t="s">
        <v>89</v>
      </c>
      <c r="AY149" s="17" t="s">
        <v>156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87</v>
      </c>
      <c r="BK149" s="241">
        <f>ROUND(I149*H149,2)</f>
        <v>0</v>
      </c>
      <c r="BL149" s="17" t="s">
        <v>163</v>
      </c>
      <c r="BM149" s="240" t="s">
        <v>208</v>
      </c>
    </row>
    <row r="150" spans="1:47" s="2" customFormat="1" ht="12">
      <c r="A150" s="38"/>
      <c r="B150" s="39"/>
      <c r="C150" s="40"/>
      <c r="D150" s="242" t="s">
        <v>165</v>
      </c>
      <c r="E150" s="40"/>
      <c r="F150" s="243" t="s">
        <v>207</v>
      </c>
      <c r="G150" s="40"/>
      <c r="H150" s="40"/>
      <c r="I150" s="244"/>
      <c r="J150" s="40"/>
      <c r="K150" s="40"/>
      <c r="L150" s="44"/>
      <c r="M150" s="247"/>
      <c r="N150" s="248"/>
      <c r="O150" s="249"/>
      <c r="P150" s="249"/>
      <c r="Q150" s="249"/>
      <c r="R150" s="249"/>
      <c r="S150" s="249"/>
      <c r="T150" s="250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165</v>
      </c>
      <c r="AU150" s="17" t="s">
        <v>89</v>
      </c>
    </row>
    <row r="151" spans="1:31" s="2" customFormat="1" ht="6.95" customHeight="1">
      <c r="A151" s="38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122:K15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209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18</v>
      </c>
      <c r="E11" s="38"/>
      <c r="F11" s="141" t="s">
        <v>1</v>
      </c>
      <c r="G11" s="38"/>
      <c r="H11" s="38"/>
      <c r="I11" s="151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20</v>
      </c>
      <c r="E12" s="38"/>
      <c r="F12" s="141" t="s">
        <v>21</v>
      </c>
      <c r="G12" s="38"/>
      <c r="H12" s="38"/>
      <c r="I12" s="151" t="s">
        <v>22</v>
      </c>
      <c r="J12" s="154" t="str">
        <f>'Rekapitulace stavby'!AN8</f>
        <v>20. 6. 2022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24</v>
      </c>
      <c r="E14" s="38"/>
      <c r="F14" s="38"/>
      <c r="G14" s="38"/>
      <c r="H14" s="38"/>
      <c r="I14" s="151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1" t="s">
        <v>28</v>
      </c>
      <c r="J21" s="141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36</v>
      </c>
      <c r="E23" s="38"/>
      <c r="F23" s="38"/>
      <c r="G23" s="38"/>
      <c r="H23" s="38"/>
      <c r="I23" s="151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39</v>
      </c>
      <c r="E30" s="38"/>
      <c r="F30" s="38"/>
      <c r="G30" s="38"/>
      <c r="H30" s="38"/>
      <c r="I30" s="38"/>
      <c r="J30" s="161">
        <f>ROUND(J146,2)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41</v>
      </c>
      <c r="G32" s="38"/>
      <c r="H32" s="38"/>
      <c r="I32" s="162" t="s">
        <v>40</v>
      </c>
      <c r="J32" s="16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43</v>
      </c>
      <c r="E33" s="151" t="s">
        <v>44</v>
      </c>
      <c r="F33" s="164">
        <f>ROUND((SUM(BE146:BE1248)),2)</f>
        <v>0</v>
      </c>
      <c r="G33" s="38"/>
      <c r="H33" s="38"/>
      <c r="I33" s="165">
        <v>0.21</v>
      </c>
      <c r="J33" s="164">
        <f>ROUND(((SUM(BE146:BE1248))*I33),2)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45</v>
      </c>
      <c r="F34" s="164">
        <f>ROUND((SUM(BF146:BF1248)),2)</f>
        <v>0</v>
      </c>
      <c r="G34" s="38"/>
      <c r="H34" s="38"/>
      <c r="I34" s="165">
        <v>0.15</v>
      </c>
      <c r="J34" s="164">
        <f>ROUND(((SUM(BF146:BF1248))*I34),2)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46</v>
      </c>
      <c r="F35" s="164">
        <f>ROUND((SUM(BG146:BG1248)),2)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47</v>
      </c>
      <c r="F36" s="164">
        <f>ROUND((SUM(BH146:BH1248)),2)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48</v>
      </c>
      <c r="F37" s="164">
        <f>ROUND((SUM(BI146:BI1248)),2)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22015-D.1.1; D.1.2 - Stavební řešení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Turnov</v>
      </c>
      <c r="G89" s="40"/>
      <c r="H89" s="40"/>
      <c r="I89" s="32" t="s">
        <v>22</v>
      </c>
      <c r="J89" s="79" t="str">
        <f>IF(J12="","",J12)</f>
        <v>20. 6. 2022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Turnov</v>
      </c>
      <c r="G91" s="40"/>
      <c r="H91" s="40"/>
      <c r="I91" s="32" t="s">
        <v>31</v>
      </c>
      <c r="J91" s="36" t="str">
        <f>E21</f>
        <v>PROFES PROJEKT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129</v>
      </c>
      <c r="D94" s="186"/>
      <c r="E94" s="186"/>
      <c r="F94" s="186"/>
      <c r="G94" s="186"/>
      <c r="H94" s="186"/>
      <c r="I94" s="186"/>
      <c r="J94" s="187" t="s">
        <v>130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131</v>
      </c>
      <c r="D96" s="40"/>
      <c r="E96" s="40"/>
      <c r="F96" s="40"/>
      <c r="G96" s="40"/>
      <c r="H96" s="40"/>
      <c r="I96" s="40"/>
      <c r="J96" s="110">
        <f>J146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132</v>
      </c>
    </row>
    <row r="97" spans="1:31" s="9" customFormat="1" ht="24.95" customHeight="1">
      <c r="A97" s="9"/>
      <c r="B97" s="189"/>
      <c r="C97" s="190"/>
      <c r="D97" s="191" t="s">
        <v>210</v>
      </c>
      <c r="E97" s="192"/>
      <c r="F97" s="192"/>
      <c r="G97" s="192"/>
      <c r="H97" s="192"/>
      <c r="I97" s="192"/>
      <c r="J97" s="193">
        <f>J147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211</v>
      </c>
      <c r="E98" s="197"/>
      <c r="F98" s="197"/>
      <c r="G98" s="197"/>
      <c r="H98" s="197"/>
      <c r="I98" s="197"/>
      <c r="J98" s="198">
        <f>J148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212</v>
      </c>
      <c r="E99" s="197"/>
      <c r="F99" s="197"/>
      <c r="G99" s="197"/>
      <c r="H99" s="197"/>
      <c r="I99" s="197"/>
      <c r="J99" s="198">
        <f>J214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213</v>
      </c>
      <c r="E100" s="197"/>
      <c r="F100" s="197"/>
      <c r="G100" s="197"/>
      <c r="H100" s="197"/>
      <c r="I100" s="197"/>
      <c r="J100" s="198">
        <f>J245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214</v>
      </c>
      <c r="E101" s="197"/>
      <c r="F101" s="197"/>
      <c r="G101" s="197"/>
      <c r="H101" s="197"/>
      <c r="I101" s="197"/>
      <c r="J101" s="198">
        <f>J404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215</v>
      </c>
      <c r="E102" s="197"/>
      <c r="F102" s="197"/>
      <c r="G102" s="197"/>
      <c r="H102" s="197"/>
      <c r="I102" s="197"/>
      <c r="J102" s="198">
        <f>J446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216</v>
      </c>
      <c r="E103" s="197"/>
      <c r="F103" s="197"/>
      <c r="G103" s="197"/>
      <c r="H103" s="197"/>
      <c r="I103" s="197"/>
      <c r="J103" s="198">
        <f>J449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217</v>
      </c>
      <c r="E104" s="197"/>
      <c r="F104" s="197"/>
      <c r="G104" s="197"/>
      <c r="H104" s="197"/>
      <c r="I104" s="197"/>
      <c r="J104" s="198">
        <f>J598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218</v>
      </c>
      <c r="E105" s="197"/>
      <c r="F105" s="197"/>
      <c r="G105" s="197"/>
      <c r="H105" s="197"/>
      <c r="I105" s="197"/>
      <c r="J105" s="198">
        <f>J761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219</v>
      </c>
      <c r="E106" s="197"/>
      <c r="F106" s="197"/>
      <c r="G106" s="197"/>
      <c r="H106" s="197"/>
      <c r="I106" s="197"/>
      <c r="J106" s="198">
        <f>J802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220</v>
      </c>
      <c r="E107" s="192"/>
      <c r="F107" s="192"/>
      <c r="G107" s="192"/>
      <c r="H107" s="192"/>
      <c r="I107" s="192"/>
      <c r="J107" s="193">
        <f>J805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3"/>
      <c r="D108" s="196" t="s">
        <v>221</v>
      </c>
      <c r="E108" s="197"/>
      <c r="F108" s="197"/>
      <c r="G108" s="197"/>
      <c r="H108" s="197"/>
      <c r="I108" s="197"/>
      <c r="J108" s="198">
        <f>J806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222</v>
      </c>
      <c r="E109" s="197"/>
      <c r="F109" s="197"/>
      <c r="G109" s="197"/>
      <c r="H109" s="197"/>
      <c r="I109" s="197"/>
      <c r="J109" s="198">
        <f>J844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223</v>
      </c>
      <c r="E110" s="197"/>
      <c r="F110" s="197"/>
      <c r="G110" s="197"/>
      <c r="H110" s="197"/>
      <c r="I110" s="197"/>
      <c r="J110" s="198">
        <f>J860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224</v>
      </c>
      <c r="E111" s="197"/>
      <c r="F111" s="197"/>
      <c r="G111" s="197"/>
      <c r="H111" s="197"/>
      <c r="I111" s="197"/>
      <c r="J111" s="198">
        <f>J905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225</v>
      </c>
      <c r="E112" s="197"/>
      <c r="F112" s="197"/>
      <c r="G112" s="197"/>
      <c r="H112" s="197"/>
      <c r="I112" s="197"/>
      <c r="J112" s="198">
        <f>J914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3"/>
      <c r="D113" s="196" t="s">
        <v>226</v>
      </c>
      <c r="E113" s="197"/>
      <c r="F113" s="197"/>
      <c r="G113" s="197"/>
      <c r="H113" s="197"/>
      <c r="I113" s="197"/>
      <c r="J113" s="198">
        <f>J992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3"/>
      <c r="D114" s="196" t="s">
        <v>227</v>
      </c>
      <c r="E114" s="197"/>
      <c r="F114" s="197"/>
      <c r="G114" s="197"/>
      <c r="H114" s="197"/>
      <c r="I114" s="197"/>
      <c r="J114" s="198">
        <f>J1034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3"/>
      <c r="D115" s="196" t="s">
        <v>228</v>
      </c>
      <c r="E115" s="197"/>
      <c r="F115" s="197"/>
      <c r="G115" s="197"/>
      <c r="H115" s="197"/>
      <c r="I115" s="197"/>
      <c r="J115" s="198">
        <f>J1039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3"/>
      <c r="D116" s="196" t="s">
        <v>229</v>
      </c>
      <c r="E116" s="197"/>
      <c r="F116" s="197"/>
      <c r="G116" s="197"/>
      <c r="H116" s="197"/>
      <c r="I116" s="197"/>
      <c r="J116" s="198">
        <f>J1050</f>
        <v>0</v>
      </c>
      <c r="K116" s="133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3"/>
      <c r="D117" s="196" t="s">
        <v>230</v>
      </c>
      <c r="E117" s="197"/>
      <c r="F117" s="197"/>
      <c r="G117" s="197"/>
      <c r="H117" s="197"/>
      <c r="I117" s="197"/>
      <c r="J117" s="198">
        <f>J1164</f>
        <v>0</v>
      </c>
      <c r="K117" s="133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3"/>
      <c r="D118" s="196" t="s">
        <v>231</v>
      </c>
      <c r="E118" s="197"/>
      <c r="F118" s="197"/>
      <c r="G118" s="197"/>
      <c r="H118" s="197"/>
      <c r="I118" s="197"/>
      <c r="J118" s="198">
        <f>J1174</f>
        <v>0</v>
      </c>
      <c r="K118" s="133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3"/>
      <c r="D119" s="196" t="s">
        <v>232</v>
      </c>
      <c r="E119" s="197"/>
      <c r="F119" s="197"/>
      <c r="G119" s="197"/>
      <c r="H119" s="197"/>
      <c r="I119" s="197"/>
      <c r="J119" s="198">
        <f>J1197</f>
        <v>0</v>
      </c>
      <c r="K119" s="133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3"/>
      <c r="D120" s="196" t="s">
        <v>233</v>
      </c>
      <c r="E120" s="197"/>
      <c r="F120" s="197"/>
      <c r="G120" s="197"/>
      <c r="H120" s="197"/>
      <c r="I120" s="197"/>
      <c r="J120" s="198">
        <f>J1224</f>
        <v>0</v>
      </c>
      <c r="K120" s="133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189"/>
      <c r="C121" s="190"/>
      <c r="D121" s="191" t="s">
        <v>234</v>
      </c>
      <c r="E121" s="192"/>
      <c r="F121" s="192"/>
      <c r="G121" s="192"/>
      <c r="H121" s="192"/>
      <c r="I121" s="192"/>
      <c r="J121" s="193">
        <f>J1227</f>
        <v>0</v>
      </c>
      <c r="K121" s="190"/>
      <c r="L121" s="194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0" customFormat="1" ht="19.9" customHeight="1">
      <c r="A122" s="10"/>
      <c r="B122" s="195"/>
      <c r="C122" s="133"/>
      <c r="D122" s="196" t="s">
        <v>235</v>
      </c>
      <c r="E122" s="197"/>
      <c r="F122" s="197"/>
      <c r="G122" s="197"/>
      <c r="H122" s="197"/>
      <c r="I122" s="197"/>
      <c r="J122" s="198">
        <f>J1228</f>
        <v>0</v>
      </c>
      <c r="K122" s="133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189"/>
      <c r="C123" s="190"/>
      <c r="D123" s="191" t="s">
        <v>236</v>
      </c>
      <c r="E123" s="192"/>
      <c r="F123" s="192"/>
      <c r="G123" s="192"/>
      <c r="H123" s="192"/>
      <c r="I123" s="192"/>
      <c r="J123" s="193">
        <f>J1237</f>
        <v>0</v>
      </c>
      <c r="K123" s="190"/>
      <c r="L123" s="194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9" customFormat="1" ht="24.95" customHeight="1">
      <c r="A124" s="9"/>
      <c r="B124" s="189"/>
      <c r="C124" s="190"/>
      <c r="D124" s="191" t="s">
        <v>237</v>
      </c>
      <c r="E124" s="192"/>
      <c r="F124" s="192"/>
      <c r="G124" s="192"/>
      <c r="H124" s="192"/>
      <c r="I124" s="192"/>
      <c r="J124" s="193">
        <f>J1240</f>
        <v>0</v>
      </c>
      <c r="K124" s="190"/>
      <c r="L124" s="194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10" customFormat="1" ht="19.9" customHeight="1">
      <c r="A125" s="10"/>
      <c r="B125" s="195"/>
      <c r="C125" s="133"/>
      <c r="D125" s="196" t="s">
        <v>238</v>
      </c>
      <c r="E125" s="197"/>
      <c r="F125" s="197"/>
      <c r="G125" s="197"/>
      <c r="H125" s="197"/>
      <c r="I125" s="197"/>
      <c r="J125" s="198">
        <f>J1241</f>
        <v>0</v>
      </c>
      <c r="K125" s="133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3"/>
      <c r="D126" s="196" t="s">
        <v>239</v>
      </c>
      <c r="E126" s="197"/>
      <c r="F126" s="197"/>
      <c r="G126" s="197"/>
      <c r="H126" s="197"/>
      <c r="I126" s="197"/>
      <c r="J126" s="198">
        <f>J1244</f>
        <v>0</v>
      </c>
      <c r="K126" s="133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32" spans="1:31" s="2" customFormat="1" ht="6.95" customHeight="1">
      <c r="A132" s="38"/>
      <c r="B132" s="68"/>
      <c r="C132" s="69"/>
      <c r="D132" s="69"/>
      <c r="E132" s="69"/>
      <c r="F132" s="69"/>
      <c r="G132" s="69"/>
      <c r="H132" s="69"/>
      <c r="I132" s="69"/>
      <c r="J132" s="69"/>
      <c r="K132" s="69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4.95" customHeight="1">
      <c r="A133" s="38"/>
      <c r="B133" s="39"/>
      <c r="C133" s="23" t="s">
        <v>140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16</v>
      </c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26.25" customHeight="1">
      <c r="A136" s="38"/>
      <c r="B136" s="39"/>
      <c r="C136" s="40"/>
      <c r="D136" s="40"/>
      <c r="E136" s="184" t="str">
        <f>E7</f>
        <v>22015 - Přístavba k lůžkovému výtahu k objektu -A- Domova důchodců POHODA v Turnově</v>
      </c>
      <c r="F136" s="32"/>
      <c r="G136" s="32"/>
      <c r="H136" s="32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126</v>
      </c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6.5" customHeight="1">
      <c r="A138" s="38"/>
      <c r="B138" s="39"/>
      <c r="C138" s="40"/>
      <c r="D138" s="40"/>
      <c r="E138" s="76" t="str">
        <f>E9</f>
        <v>22015-D.1.1; D.1.2 - Stavební řešení</v>
      </c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20</v>
      </c>
      <c r="D140" s="40"/>
      <c r="E140" s="40"/>
      <c r="F140" s="27" t="str">
        <f>F12</f>
        <v>Turnov</v>
      </c>
      <c r="G140" s="40"/>
      <c r="H140" s="40"/>
      <c r="I140" s="32" t="s">
        <v>22</v>
      </c>
      <c r="J140" s="79" t="str">
        <f>IF(J12="","",J12)</f>
        <v>20. 6. 2022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25.65" customHeight="1">
      <c r="A142" s="38"/>
      <c r="B142" s="39"/>
      <c r="C142" s="32" t="s">
        <v>24</v>
      </c>
      <c r="D142" s="40"/>
      <c r="E142" s="40"/>
      <c r="F142" s="27" t="str">
        <f>E15</f>
        <v>Město Turnov</v>
      </c>
      <c r="G142" s="40"/>
      <c r="H142" s="40"/>
      <c r="I142" s="32" t="s">
        <v>31</v>
      </c>
      <c r="J142" s="36" t="str">
        <f>E21</f>
        <v>PROFES PROJEKT spol. s r.o.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15" customHeight="1">
      <c r="A143" s="38"/>
      <c r="B143" s="39"/>
      <c r="C143" s="32" t="s">
        <v>29</v>
      </c>
      <c r="D143" s="40"/>
      <c r="E143" s="40"/>
      <c r="F143" s="27" t="str">
        <f>IF(E18="","",E18)</f>
        <v>Vyplň údaj</v>
      </c>
      <c r="G143" s="40"/>
      <c r="H143" s="40"/>
      <c r="I143" s="32" t="s">
        <v>36</v>
      </c>
      <c r="J143" s="36" t="str">
        <f>E24</f>
        <v xml:space="preserve"> 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0.3" customHeight="1">
      <c r="A144" s="38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11" customFormat="1" ht="29.25" customHeight="1">
      <c r="A145" s="200"/>
      <c r="B145" s="201"/>
      <c r="C145" s="202" t="s">
        <v>141</v>
      </c>
      <c r="D145" s="203" t="s">
        <v>64</v>
      </c>
      <c r="E145" s="203" t="s">
        <v>60</v>
      </c>
      <c r="F145" s="203" t="s">
        <v>61</v>
      </c>
      <c r="G145" s="203" t="s">
        <v>142</v>
      </c>
      <c r="H145" s="203" t="s">
        <v>143</v>
      </c>
      <c r="I145" s="203" t="s">
        <v>144</v>
      </c>
      <c r="J145" s="204" t="s">
        <v>130</v>
      </c>
      <c r="K145" s="205" t="s">
        <v>145</v>
      </c>
      <c r="L145" s="206"/>
      <c r="M145" s="100" t="s">
        <v>1</v>
      </c>
      <c r="N145" s="101" t="s">
        <v>43</v>
      </c>
      <c r="O145" s="101" t="s">
        <v>146</v>
      </c>
      <c r="P145" s="101" t="s">
        <v>147</v>
      </c>
      <c r="Q145" s="101" t="s">
        <v>148</v>
      </c>
      <c r="R145" s="101" t="s">
        <v>149</v>
      </c>
      <c r="S145" s="101" t="s">
        <v>150</v>
      </c>
      <c r="T145" s="102" t="s">
        <v>151</v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</row>
    <row r="146" spans="1:63" s="2" customFormat="1" ht="22.8" customHeight="1">
      <c r="A146" s="38"/>
      <c r="B146" s="39"/>
      <c r="C146" s="107" t="s">
        <v>152</v>
      </c>
      <c r="D146" s="40"/>
      <c r="E146" s="40"/>
      <c r="F146" s="40"/>
      <c r="G146" s="40"/>
      <c r="H146" s="40"/>
      <c r="I146" s="40"/>
      <c r="J146" s="207">
        <f>BK146</f>
        <v>0</v>
      </c>
      <c r="K146" s="40"/>
      <c r="L146" s="44"/>
      <c r="M146" s="103"/>
      <c r="N146" s="208"/>
      <c r="O146" s="104"/>
      <c r="P146" s="209">
        <f>P147+P805+P1227+P1237+P1240</f>
        <v>0</v>
      </c>
      <c r="Q146" s="104"/>
      <c r="R146" s="209">
        <f>R147+R805+R1227+R1237+R1240</f>
        <v>197.72603248</v>
      </c>
      <c r="S146" s="104"/>
      <c r="T146" s="210">
        <f>T147+T805+T1227+T1237+T1240</f>
        <v>87.64952222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78</v>
      </c>
      <c r="AU146" s="17" t="s">
        <v>132</v>
      </c>
      <c r="BK146" s="211">
        <f>BK147+BK805+BK1227+BK1237+BK1240</f>
        <v>0</v>
      </c>
    </row>
    <row r="147" spans="1:63" s="12" customFormat="1" ht="25.9" customHeight="1">
      <c r="A147" s="12"/>
      <c r="B147" s="212"/>
      <c r="C147" s="213"/>
      <c r="D147" s="214" t="s">
        <v>78</v>
      </c>
      <c r="E147" s="215" t="s">
        <v>240</v>
      </c>
      <c r="F147" s="215" t="s">
        <v>241</v>
      </c>
      <c r="G147" s="213"/>
      <c r="H147" s="213"/>
      <c r="I147" s="216"/>
      <c r="J147" s="217">
        <f>BK147</f>
        <v>0</v>
      </c>
      <c r="K147" s="213"/>
      <c r="L147" s="218"/>
      <c r="M147" s="219"/>
      <c r="N147" s="220"/>
      <c r="O147" s="220"/>
      <c r="P147" s="221">
        <f>P148+P214+P245+P404+P446+P449+P598+P761+P802</f>
        <v>0</v>
      </c>
      <c r="Q147" s="220"/>
      <c r="R147" s="221">
        <f>R148+R214+R245+R404+R446+R449+R598+R761+R802</f>
        <v>190.02776534999998</v>
      </c>
      <c r="S147" s="220"/>
      <c r="T147" s="222">
        <f>T148+T214+T245+T404+T446+T449+T598+T761+T802</f>
        <v>84.67093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87</v>
      </c>
      <c r="AT147" s="224" t="s">
        <v>78</v>
      </c>
      <c r="AU147" s="224" t="s">
        <v>79</v>
      </c>
      <c r="AY147" s="223" t="s">
        <v>156</v>
      </c>
      <c r="BK147" s="225">
        <f>BK148+BK214+BK245+BK404+BK446+BK449+BK598+BK761+BK802</f>
        <v>0</v>
      </c>
    </row>
    <row r="148" spans="1:63" s="12" customFormat="1" ht="22.8" customHeight="1">
      <c r="A148" s="12"/>
      <c r="B148" s="212"/>
      <c r="C148" s="213"/>
      <c r="D148" s="214" t="s">
        <v>78</v>
      </c>
      <c r="E148" s="226" t="s">
        <v>87</v>
      </c>
      <c r="F148" s="226" t="s">
        <v>242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SUM(P149:P213)</f>
        <v>0</v>
      </c>
      <c r="Q148" s="220"/>
      <c r="R148" s="221">
        <f>SUM(R149:R213)</f>
        <v>8.4923</v>
      </c>
      <c r="S148" s="220"/>
      <c r="T148" s="222">
        <f>SUM(T149:T213)</f>
        <v>30.985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87</v>
      </c>
      <c r="AT148" s="224" t="s">
        <v>78</v>
      </c>
      <c r="AU148" s="224" t="s">
        <v>87</v>
      </c>
      <c r="AY148" s="223" t="s">
        <v>156</v>
      </c>
      <c r="BK148" s="225">
        <f>SUM(BK149:BK213)</f>
        <v>0</v>
      </c>
    </row>
    <row r="149" spans="1:65" s="2" customFormat="1" ht="24.15" customHeight="1">
      <c r="A149" s="38"/>
      <c r="B149" s="39"/>
      <c r="C149" s="228" t="s">
        <v>87</v>
      </c>
      <c r="D149" s="228" t="s">
        <v>159</v>
      </c>
      <c r="E149" s="229" t="s">
        <v>243</v>
      </c>
      <c r="F149" s="230" t="s">
        <v>244</v>
      </c>
      <c r="G149" s="231" t="s">
        <v>245</v>
      </c>
      <c r="H149" s="232">
        <v>50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44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0.26</v>
      </c>
      <c r="T149" s="239">
        <f>S149*H149</f>
        <v>13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155</v>
      </c>
      <c r="AT149" s="240" t="s">
        <v>159</v>
      </c>
      <c r="AU149" s="240" t="s">
        <v>89</v>
      </c>
      <c r="AY149" s="17" t="s">
        <v>156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87</v>
      </c>
      <c r="BK149" s="241">
        <f>ROUND(I149*H149,2)</f>
        <v>0</v>
      </c>
      <c r="BL149" s="17" t="s">
        <v>155</v>
      </c>
      <c r="BM149" s="240" t="s">
        <v>246</v>
      </c>
    </row>
    <row r="150" spans="1:47" s="2" customFormat="1" ht="12">
      <c r="A150" s="38"/>
      <c r="B150" s="39"/>
      <c r="C150" s="40"/>
      <c r="D150" s="242" t="s">
        <v>165</v>
      </c>
      <c r="E150" s="40"/>
      <c r="F150" s="243" t="s">
        <v>247</v>
      </c>
      <c r="G150" s="40"/>
      <c r="H150" s="40"/>
      <c r="I150" s="244"/>
      <c r="J150" s="40"/>
      <c r="K150" s="40"/>
      <c r="L150" s="44"/>
      <c r="M150" s="245"/>
      <c r="N150" s="24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165</v>
      </c>
      <c r="AU150" s="17" t="s">
        <v>89</v>
      </c>
    </row>
    <row r="151" spans="1:65" s="2" customFormat="1" ht="24.15" customHeight="1">
      <c r="A151" s="38"/>
      <c r="B151" s="39"/>
      <c r="C151" s="228" t="s">
        <v>89</v>
      </c>
      <c r="D151" s="228" t="s">
        <v>159</v>
      </c>
      <c r="E151" s="229" t="s">
        <v>248</v>
      </c>
      <c r="F151" s="230" t="s">
        <v>249</v>
      </c>
      <c r="G151" s="231" t="s">
        <v>245</v>
      </c>
      <c r="H151" s="232">
        <v>50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44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0.29</v>
      </c>
      <c r="T151" s="239">
        <f>S151*H151</f>
        <v>14.499999999999998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155</v>
      </c>
      <c r="AT151" s="240" t="s">
        <v>159</v>
      </c>
      <c r="AU151" s="240" t="s">
        <v>89</v>
      </c>
      <c r="AY151" s="17" t="s">
        <v>156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87</v>
      </c>
      <c r="BK151" s="241">
        <f>ROUND(I151*H151,2)</f>
        <v>0</v>
      </c>
      <c r="BL151" s="17" t="s">
        <v>155</v>
      </c>
      <c r="BM151" s="240" t="s">
        <v>250</v>
      </c>
    </row>
    <row r="152" spans="1:47" s="2" customFormat="1" ht="12">
      <c r="A152" s="38"/>
      <c r="B152" s="39"/>
      <c r="C152" s="40"/>
      <c r="D152" s="242" t="s">
        <v>165</v>
      </c>
      <c r="E152" s="40"/>
      <c r="F152" s="243" t="s">
        <v>251</v>
      </c>
      <c r="G152" s="40"/>
      <c r="H152" s="40"/>
      <c r="I152" s="244"/>
      <c r="J152" s="40"/>
      <c r="K152" s="40"/>
      <c r="L152" s="44"/>
      <c r="M152" s="245"/>
      <c r="N152" s="24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165</v>
      </c>
      <c r="AU152" s="17" t="s">
        <v>89</v>
      </c>
    </row>
    <row r="153" spans="1:65" s="2" customFormat="1" ht="16.5" customHeight="1">
      <c r="A153" s="38"/>
      <c r="B153" s="39"/>
      <c r="C153" s="228" t="s">
        <v>105</v>
      </c>
      <c r="D153" s="228" t="s">
        <v>159</v>
      </c>
      <c r="E153" s="229" t="s">
        <v>252</v>
      </c>
      <c r="F153" s="230" t="s">
        <v>253</v>
      </c>
      <c r="G153" s="231" t="s">
        <v>254</v>
      </c>
      <c r="H153" s="232">
        <v>17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44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0.205</v>
      </c>
      <c r="T153" s="239">
        <f>S153*H153</f>
        <v>3.485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155</v>
      </c>
      <c r="AT153" s="240" t="s">
        <v>159</v>
      </c>
      <c r="AU153" s="240" t="s">
        <v>89</v>
      </c>
      <c r="AY153" s="17" t="s">
        <v>156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87</v>
      </c>
      <c r="BK153" s="241">
        <f>ROUND(I153*H153,2)</f>
        <v>0</v>
      </c>
      <c r="BL153" s="17" t="s">
        <v>155</v>
      </c>
      <c r="BM153" s="240" t="s">
        <v>255</v>
      </c>
    </row>
    <row r="154" spans="1:47" s="2" customFormat="1" ht="12">
      <c r="A154" s="38"/>
      <c r="B154" s="39"/>
      <c r="C154" s="40"/>
      <c r="D154" s="242" t="s">
        <v>165</v>
      </c>
      <c r="E154" s="40"/>
      <c r="F154" s="243" t="s">
        <v>256</v>
      </c>
      <c r="G154" s="40"/>
      <c r="H154" s="40"/>
      <c r="I154" s="244"/>
      <c r="J154" s="40"/>
      <c r="K154" s="40"/>
      <c r="L154" s="44"/>
      <c r="M154" s="245"/>
      <c r="N154" s="24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165</v>
      </c>
      <c r="AU154" s="17" t="s">
        <v>89</v>
      </c>
    </row>
    <row r="155" spans="1:51" s="13" customFormat="1" ht="12">
      <c r="A155" s="13"/>
      <c r="B155" s="251"/>
      <c r="C155" s="252"/>
      <c r="D155" s="242" t="s">
        <v>257</v>
      </c>
      <c r="E155" s="253" t="s">
        <v>1</v>
      </c>
      <c r="F155" s="254" t="s">
        <v>258</v>
      </c>
      <c r="G155" s="252"/>
      <c r="H155" s="255">
        <v>17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257</v>
      </c>
      <c r="AU155" s="261" t="s">
        <v>89</v>
      </c>
      <c r="AV155" s="13" t="s">
        <v>89</v>
      </c>
      <c r="AW155" s="13" t="s">
        <v>35</v>
      </c>
      <c r="AX155" s="13" t="s">
        <v>79</v>
      </c>
      <c r="AY155" s="261" t="s">
        <v>156</v>
      </c>
    </row>
    <row r="156" spans="1:51" s="14" customFormat="1" ht="12">
      <c r="A156" s="14"/>
      <c r="B156" s="262"/>
      <c r="C156" s="263"/>
      <c r="D156" s="242" t="s">
        <v>257</v>
      </c>
      <c r="E156" s="264" t="s">
        <v>1</v>
      </c>
      <c r="F156" s="265" t="s">
        <v>259</v>
      </c>
      <c r="G156" s="263"/>
      <c r="H156" s="266">
        <v>17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2" t="s">
        <v>257</v>
      </c>
      <c r="AU156" s="272" t="s">
        <v>89</v>
      </c>
      <c r="AV156" s="14" t="s">
        <v>105</v>
      </c>
      <c r="AW156" s="14" t="s">
        <v>35</v>
      </c>
      <c r="AX156" s="14" t="s">
        <v>87</v>
      </c>
      <c r="AY156" s="272" t="s">
        <v>156</v>
      </c>
    </row>
    <row r="157" spans="1:65" s="2" customFormat="1" ht="33" customHeight="1">
      <c r="A157" s="38"/>
      <c r="B157" s="39"/>
      <c r="C157" s="228" t="s">
        <v>155</v>
      </c>
      <c r="D157" s="228" t="s">
        <v>159</v>
      </c>
      <c r="E157" s="229" t="s">
        <v>260</v>
      </c>
      <c r="F157" s="230" t="s">
        <v>261</v>
      </c>
      <c r="G157" s="231" t="s">
        <v>262</v>
      </c>
      <c r="H157" s="232">
        <v>27.105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44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155</v>
      </c>
      <c r="AT157" s="240" t="s">
        <v>159</v>
      </c>
      <c r="AU157" s="240" t="s">
        <v>89</v>
      </c>
      <c r="AY157" s="17" t="s">
        <v>156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87</v>
      </c>
      <c r="BK157" s="241">
        <f>ROUND(I157*H157,2)</f>
        <v>0</v>
      </c>
      <c r="BL157" s="17" t="s">
        <v>155</v>
      </c>
      <c r="BM157" s="240" t="s">
        <v>263</v>
      </c>
    </row>
    <row r="158" spans="1:47" s="2" customFormat="1" ht="12">
      <c r="A158" s="38"/>
      <c r="B158" s="39"/>
      <c r="C158" s="40"/>
      <c r="D158" s="242" t="s">
        <v>165</v>
      </c>
      <c r="E158" s="40"/>
      <c r="F158" s="243" t="s">
        <v>264</v>
      </c>
      <c r="G158" s="40"/>
      <c r="H158" s="40"/>
      <c r="I158" s="244"/>
      <c r="J158" s="40"/>
      <c r="K158" s="40"/>
      <c r="L158" s="44"/>
      <c r="M158" s="245"/>
      <c r="N158" s="246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165</v>
      </c>
      <c r="AU158" s="17" t="s">
        <v>89</v>
      </c>
    </row>
    <row r="159" spans="1:51" s="13" customFormat="1" ht="12">
      <c r="A159" s="13"/>
      <c r="B159" s="251"/>
      <c r="C159" s="252"/>
      <c r="D159" s="242" t="s">
        <v>257</v>
      </c>
      <c r="E159" s="253" t="s">
        <v>1</v>
      </c>
      <c r="F159" s="254" t="s">
        <v>265</v>
      </c>
      <c r="G159" s="252"/>
      <c r="H159" s="255">
        <v>27.105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257</v>
      </c>
      <c r="AU159" s="261" t="s">
        <v>89</v>
      </c>
      <c r="AV159" s="13" t="s">
        <v>89</v>
      </c>
      <c r="AW159" s="13" t="s">
        <v>35</v>
      </c>
      <c r="AX159" s="13" t="s">
        <v>79</v>
      </c>
      <c r="AY159" s="261" t="s">
        <v>156</v>
      </c>
    </row>
    <row r="160" spans="1:51" s="14" customFormat="1" ht="12">
      <c r="A160" s="14"/>
      <c r="B160" s="262"/>
      <c r="C160" s="263"/>
      <c r="D160" s="242" t="s">
        <v>257</v>
      </c>
      <c r="E160" s="264" t="s">
        <v>1</v>
      </c>
      <c r="F160" s="265" t="s">
        <v>266</v>
      </c>
      <c r="G160" s="263"/>
      <c r="H160" s="266">
        <v>27.105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2" t="s">
        <v>257</v>
      </c>
      <c r="AU160" s="272" t="s">
        <v>89</v>
      </c>
      <c r="AV160" s="14" t="s">
        <v>105</v>
      </c>
      <c r="AW160" s="14" t="s">
        <v>35</v>
      </c>
      <c r="AX160" s="14" t="s">
        <v>87</v>
      </c>
      <c r="AY160" s="272" t="s">
        <v>156</v>
      </c>
    </row>
    <row r="161" spans="1:65" s="2" customFormat="1" ht="24.15" customHeight="1">
      <c r="A161" s="38"/>
      <c r="B161" s="39"/>
      <c r="C161" s="228" t="s">
        <v>168</v>
      </c>
      <c r="D161" s="228" t="s">
        <v>159</v>
      </c>
      <c r="E161" s="229" t="s">
        <v>267</v>
      </c>
      <c r="F161" s="230" t="s">
        <v>268</v>
      </c>
      <c r="G161" s="231" t="s">
        <v>262</v>
      </c>
      <c r="H161" s="232">
        <v>1.987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44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155</v>
      </c>
      <c r="AT161" s="240" t="s">
        <v>159</v>
      </c>
      <c r="AU161" s="240" t="s">
        <v>89</v>
      </c>
      <c r="AY161" s="17" t="s">
        <v>156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87</v>
      </c>
      <c r="BK161" s="241">
        <f>ROUND(I161*H161,2)</f>
        <v>0</v>
      </c>
      <c r="BL161" s="17" t="s">
        <v>155</v>
      </c>
      <c r="BM161" s="240" t="s">
        <v>269</v>
      </c>
    </row>
    <row r="162" spans="1:47" s="2" customFormat="1" ht="12">
      <c r="A162" s="38"/>
      <c r="B162" s="39"/>
      <c r="C162" s="40"/>
      <c r="D162" s="242" t="s">
        <v>165</v>
      </c>
      <c r="E162" s="40"/>
      <c r="F162" s="243" t="s">
        <v>270</v>
      </c>
      <c r="G162" s="40"/>
      <c r="H162" s="40"/>
      <c r="I162" s="244"/>
      <c r="J162" s="40"/>
      <c r="K162" s="40"/>
      <c r="L162" s="44"/>
      <c r="M162" s="245"/>
      <c r="N162" s="24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165</v>
      </c>
      <c r="AU162" s="17" t="s">
        <v>89</v>
      </c>
    </row>
    <row r="163" spans="1:51" s="13" customFormat="1" ht="12">
      <c r="A163" s="13"/>
      <c r="B163" s="251"/>
      <c r="C163" s="252"/>
      <c r="D163" s="242" t="s">
        <v>257</v>
      </c>
      <c r="E163" s="253" t="s">
        <v>1</v>
      </c>
      <c r="F163" s="254" t="s">
        <v>271</v>
      </c>
      <c r="G163" s="252"/>
      <c r="H163" s="255">
        <v>1.987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257</v>
      </c>
      <c r="AU163" s="261" t="s">
        <v>89</v>
      </c>
      <c r="AV163" s="13" t="s">
        <v>89</v>
      </c>
      <c r="AW163" s="13" t="s">
        <v>35</v>
      </c>
      <c r="AX163" s="13" t="s">
        <v>79</v>
      </c>
      <c r="AY163" s="261" t="s">
        <v>156</v>
      </c>
    </row>
    <row r="164" spans="1:51" s="14" customFormat="1" ht="12">
      <c r="A164" s="14"/>
      <c r="B164" s="262"/>
      <c r="C164" s="263"/>
      <c r="D164" s="242" t="s">
        <v>257</v>
      </c>
      <c r="E164" s="264" t="s">
        <v>1</v>
      </c>
      <c r="F164" s="265" t="s">
        <v>272</v>
      </c>
      <c r="G164" s="263"/>
      <c r="H164" s="266">
        <v>1.987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2" t="s">
        <v>257</v>
      </c>
      <c r="AU164" s="272" t="s">
        <v>89</v>
      </c>
      <c r="AV164" s="14" t="s">
        <v>105</v>
      </c>
      <c r="AW164" s="14" t="s">
        <v>35</v>
      </c>
      <c r="AX164" s="14" t="s">
        <v>87</v>
      </c>
      <c r="AY164" s="272" t="s">
        <v>156</v>
      </c>
    </row>
    <row r="165" spans="1:65" s="2" customFormat="1" ht="33" customHeight="1">
      <c r="A165" s="38"/>
      <c r="B165" s="39"/>
      <c r="C165" s="228" t="s">
        <v>184</v>
      </c>
      <c r="D165" s="228" t="s">
        <v>159</v>
      </c>
      <c r="E165" s="229" t="s">
        <v>273</v>
      </c>
      <c r="F165" s="230" t="s">
        <v>274</v>
      </c>
      <c r="G165" s="231" t="s">
        <v>262</v>
      </c>
      <c r="H165" s="232">
        <v>0.684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44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155</v>
      </c>
      <c r="AT165" s="240" t="s">
        <v>159</v>
      </c>
      <c r="AU165" s="240" t="s">
        <v>89</v>
      </c>
      <c r="AY165" s="17" t="s">
        <v>156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87</v>
      </c>
      <c r="BK165" s="241">
        <f>ROUND(I165*H165,2)</f>
        <v>0</v>
      </c>
      <c r="BL165" s="17" t="s">
        <v>155</v>
      </c>
      <c r="BM165" s="240" t="s">
        <v>275</v>
      </c>
    </row>
    <row r="166" spans="1:47" s="2" customFormat="1" ht="12">
      <c r="A166" s="38"/>
      <c r="B166" s="39"/>
      <c r="C166" s="40"/>
      <c r="D166" s="242" t="s">
        <v>165</v>
      </c>
      <c r="E166" s="40"/>
      <c r="F166" s="243" t="s">
        <v>276</v>
      </c>
      <c r="G166" s="40"/>
      <c r="H166" s="40"/>
      <c r="I166" s="244"/>
      <c r="J166" s="40"/>
      <c r="K166" s="40"/>
      <c r="L166" s="44"/>
      <c r="M166" s="245"/>
      <c r="N166" s="24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165</v>
      </c>
      <c r="AU166" s="17" t="s">
        <v>89</v>
      </c>
    </row>
    <row r="167" spans="1:51" s="13" customFormat="1" ht="12">
      <c r="A167" s="13"/>
      <c r="B167" s="251"/>
      <c r="C167" s="252"/>
      <c r="D167" s="242" t="s">
        <v>257</v>
      </c>
      <c r="E167" s="253" t="s">
        <v>1</v>
      </c>
      <c r="F167" s="254" t="s">
        <v>277</v>
      </c>
      <c r="G167" s="252"/>
      <c r="H167" s="255">
        <v>0.684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257</v>
      </c>
      <c r="AU167" s="261" t="s">
        <v>89</v>
      </c>
      <c r="AV167" s="13" t="s">
        <v>89</v>
      </c>
      <c r="AW167" s="13" t="s">
        <v>35</v>
      </c>
      <c r="AX167" s="13" t="s">
        <v>79</v>
      </c>
      <c r="AY167" s="261" t="s">
        <v>156</v>
      </c>
    </row>
    <row r="168" spans="1:51" s="14" customFormat="1" ht="12">
      <c r="A168" s="14"/>
      <c r="B168" s="262"/>
      <c r="C168" s="263"/>
      <c r="D168" s="242" t="s">
        <v>257</v>
      </c>
      <c r="E168" s="264" t="s">
        <v>1</v>
      </c>
      <c r="F168" s="265" t="s">
        <v>259</v>
      </c>
      <c r="G168" s="263"/>
      <c r="H168" s="266">
        <v>0.684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2" t="s">
        <v>257</v>
      </c>
      <c r="AU168" s="272" t="s">
        <v>89</v>
      </c>
      <c r="AV168" s="14" t="s">
        <v>105</v>
      </c>
      <c r="AW168" s="14" t="s">
        <v>35</v>
      </c>
      <c r="AX168" s="14" t="s">
        <v>87</v>
      </c>
      <c r="AY168" s="272" t="s">
        <v>156</v>
      </c>
    </row>
    <row r="169" spans="1:65" s="2" customFormat="1" ht="37.8" customHeight="1">
      <c r="A169" s="38"/>
      <c r="B169" s="39"/>
      <c r="C169" s="228" t="s">
        <v>190</v>
      </c>
      <c r="D169" s="228" t="s">
        <v>159</v>
      </c>
      <c r="E169" s="229" t="s">
        <v>278</v>
      </c>
      <c r="F169" s="230" t="s">
        <v>279</v>
      </c>
      <c r="G169" s="231" t="s">
        <v>262</v>
      </c>
      <c r="H169" s="232">
        <v>29.776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44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155</v>
      </c>
      <c r="AT169" s="240" t="s">
        <v>159</v>
      </c>
      <c r="AU169" s="240" t="s">
        <v>89</v>
      </c>
      <c r="AY169" s="17" t="s">
        <v>156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87</v>
      </c>
      <c r="BK169" s="241">
        <f>ROUND(I169*H169,2)</f>
        <v>0</v>
      </c>
      <c r="BL169" s="17" t="s">
        <v>155</v>
      </c>
      <c r="BM169" s="240" t="s">
        <v>280</v>
      </c>
    </row>
    <row r="170" spans="1:47" s="2" customFormat="1" ht="12">
      <c r="A170" s="38"/>
      <c r="B170" s="39"/>
      <c r="C170" s="40"/>
      <c r="D170" s="242" t="s">
        <v>165</v>
      </c>
      <c r="E170" s="40"/>
      <c r="F170" s="243" t="s">
        <v>281</v>
      </c>
      <c r="G170" s="40"/>
      <c r="H170" s="40"/>
      <c r="I170" s="244"/>
      <c r="J170" s="40"/>
      <c r="K170" s="40"/>
      <c r="L170" s="44"/>
      <c r="M170" s="245"/>
      <c r="N170" s="246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165</v>
      </c>
      <c r="AU170" s="17" t="s">
        <v>89</v>
      </c>
    </row>
    <row r="171" spans="1:51" s="13" customFormat="1" ht="12">
      <c r="A171" s="13"/>
      <c r="B171" s="251"/>
      <c r="C171" s="252"/>
      <c r="D171" s="242" t="s">
        <v>257</v>
      </c>
      <c r="E171" s="253" t="s">
        <v>1</v>
      </c>
      <c r="F171" s="254" t="s">
        <v>282</v>
      </c>
      <c r="G171" s="252"/>
      <c r="H171" s="255">
        <v>29.776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257</v>
      </c>
      <c r="AU171" s="261" t="s">
        <v>89</v>
      </c>
      <c r="AV171" s="13" t="s">
        <v>89</v>
      </c>
      <c r="AW171" s="13" t="s">
        <v>35</v>
      </c>
      <c r="AX171" s="13" t="s">
        <v>79</v>
      </c>
      <c r="AY171" s="261" t="s">
        <v>156</v>
      </c>
    </row>
    <row r="172" spans="1:51" s="14" customFormat="1" ht="12">
      <c r="A172" s="14"/>
      <c r="B172" s="262"/>
      <c r="C172" s="263"/>
      <c r="D172" s="242" t="s">
        <v>257</v>
      </c>
      <c r="E172" s="264" t="s">
        <v>1</v>
      </c>
      <c r="F172" s="265" t="s">
        <v>283</v>
      </c>
      <c r="G172" s="263"/>
      <c r="H172" s="266">
        <v>29.776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2" t="s">
        <v>257</v>
      </c>
      <c r="AU172" s="272" t="s">
        <v>89</v>
      </c>
      <c r="AV172" s="14" t="s">
        <v>105</v>
      </c>
      <c r="AW172" s="14" t="s">
        <v>35</v>
      </c>
      <c r="AX172" s="14" t="s">
        <v>87</v>
      </c>
      <c r="AY172" s="272" t="s">
        <v>156</v>
      </c>
    </row>
    <row r="173" spans="1:65" s="2" customFormat="1" ht="37.8" customHeight="1">
      <c r="A173" s="38"/>
      <c r="B173" s="39"/>
      <c r="C173" s="228" t="s">
        <v>193</v>
      </c>
      <c r="D173" s="228" t="s">
        <v>159</v>
      </c>
      <c r="E173" s="229" t="s">
        <v>284</v>
      </c>
      <c r="F173" s="230" t="s">
        <v>285</v>
      </c>
      <c r="G173" s="231" t="s">
        <v>262</v>
      </c>
      <c r="H173" s="232">
        <v>59.552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44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155</v>
      </c>
      <c r="AT173" s="240" t="s">
        <v>159</v>
      </c>
      <c r="AU173" s="240" t="s">
        <v>89</v>
      </c>
      <c r="AY173" s="17" t="s">
        <v>156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87</v>
      </c>
      <c r="BK173" s="241">
        <f>ROUND(I173*H173,2)</f>
        <v>0</v>
      </c>
      <c r="BL173" s="17" t="s">
        <v>155</v>
      </c>
      <c r="BM173" s="240" t="s">
        <v>286</v>
      </c>
    </row>
    <row r="174" spans="1:47" s="2" customFormat="1" ht="12">
      <c r="A174" s="38"/>
      <c r="B174" s="39"/>
      <c r="C174" s="40"/>
      <c r="D174" s="242" t="s">
        <v>165</v>
      </c>
      <c r="E174" s="40"/>
      <c r="F174" s="243" t="s">
        <v>287</v>
      </c>
      <c r="G174" s="40"/>
      <c r="H174" s="40"/>
      <c r="I174" s="244"/>
      <c r="J174" s="40"/>
      <c r="K174" s="40"/>
      <c r="L174" s="44"/>
      <c r="M174" s="245"/>
      <c r="N174" s="246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165</v>
      </c>
      <c r="AU174" s="17" t="s">
        <v>89</v>
      </c>
    </row>
    <row r="175" spans="1:51" s="13" customFormat="1" ht="12">
      <c r="A175" s="13"/>
      <c r="B175" s="251"/>
      <c r="C175" s="252"/>
      <c r="D175" s="242" t="s">
        <v>257</v>
      </c>
      <c r="E175" s="253" t="s">
        <v>1</v>
      </c>
      <c r="F175" s="254" t="s">
        <v>288</v>
      </c>
      <c r="G175" s="252"/>
      <c r="H175" s="255">
        <v>59.552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257</v>
      </c>
      <c r="AU175" s="261" t="s">
        <v>89</v>
      </c>
      <c r="AV175" s="13" t="s">
        <v>89</v>
      </c>
      <c r="AW175" s="13" t="s">
        <v>35</v>
      </c>
      <c r="AX175" s="13" t="s">
        <v>87</v>
      </c>
      <c r="AY175" s="261" t="s">
        <v>156</v>
      </c>
    </row>
    <row r="176" spans="1:65" s="2" customFormat="1" ht="37.8" customHeight="1">
      <c r="A176" s="38"/>
      <c r="B176" s="39"/>
      <c r="C176" s="228" t="s">
        <v>199</v>
      </c>
      <c r="D176" s="228" t="s">
        <v>159</v>
      </c>
      <c r="E176" s="229" t="s">
        <v>289</v>
      </c>
      <c r="F176" s="230" t="s">
        <v>290</v>
      </c>
      <c r="G176" s="231" t="s">
        <v>262</v>
      </c>
      <c r="H176" s="232">
        <v>29.776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44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155</v>
      </c>
      <c r="AT176" s="240" t="s">
        <v>159</v>
      </c>
      <c r="AU176" s="240" t="s">
        <v>89</v>
      </c>
      <c r="AY176" s="17" t="s">
        <v>156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87</v>
      </c>
      <c r="BK176" s="241">
        <f>ROUND(I176*H176,2)</f>
        <v>0</v>
      </c>
      <c r="BL176" s="17" t="s">
        <v>155</v>
      </c>
      <c r="BM176" s="240" t="s">
        <v>291</v>
      </c>
    </row>
    <row r="177" spans="1:47" s="2" customFormat="1" ht="12">
      <c r="A177" s="38"/>
      <c r="B177" s="39"/>
      <c r="C177" s="40"/>
      <c r="D177" s="242" t="s">
        <v>165</v>
      </c>
      <c r="E177" s="40"/>
      <c r="F177" s="243" t="s">
        <v>292</v>
      </c>
      <c r="G177" s="40"/>
      <c r="H177" s="40"/>
      <c r="I177" s="244"/>
      <c r="J177" s="40"/>
      <c r="K177" s="40"/>
      <c r="L177" s="44"/>
      <c r="M177" s="245"/>
      <c r="N177" s="246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165</v>
      </c>
      <c r="AU177" s="17" t="s">
        <v>89</v>
      </c>
    </row>
    <row r="178" spans="1:51" s="13" customFormat="1" ht="12">
      <c r="A178" s="13"/>
      <c r="B178" s="251"/>
      <c r="C178" s="252"/>
      <c r="D178" s="242" t="s">
        <v>257</v>
      </c>
      <c r="E178" s="253" t="s">
        <v>1</v>
      </c>
      <c r="F178" s="254" t="s">
        <v>282</v>
      </c>
      <c r="G178" s="252"/>
      <c r="H178" s="255">
        <v>29.776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257</v>
      </c>
      <c r="AU178" s="261" t="s">
        <v>89</v>
      </c>
      <c r="AV178" s="13" t="s">
        <v>89</v>
      </c>
      <c r="AW178" s="13" t="s">
        <v>35</v>
      </c>
      <c r="AX178" s="13" t="s">
        <v>79</v>
      </c>
      <c r="AY178" s="261" t="s">
        <v>156</v>
      </c>
    </row>
    <row r="179" spans="1:51" s="14" customFormat="1" ht="12">
      <c r="A179" s="14"/>
      <c r="B179" s="262"/>
      <c r="C179" s="263"/>
      <c r="D179" s="242" t="s">
        <v>257</v>
      </c>
      <c r="E179" s="264" t="s">
        <v>1</v>
      </c>
      <c r="F179" s="265" t="s">
        <v>259</v>
      </c>
      <c r="G179" s="263"/>
      <c r="H179" s="266">
        <v>29.776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2" t="s">
        <v>257</v>
      </c>
      <c r="AU179" s="272" t="s">
        <v>89</v>
      </c>
      <c r="AV179" s="14" t="s">
        <v>105</v>
      </c>
      <c r="AW179" s="14" t="s">
        <v>35</v>
      </c>
      <c r="AX179" s="14" t="s">
        <v>87</v>
      </c>
      <c r="AY179" s="272" t="s">
        <v>156</v>
      </c>
    </row>
    <row r="180" spans="1:65" s="2" customFormat="1" ht="37.8" customHeight="1">
      <c r="A180" s="38"/>
      <c r="B180" s="39"/>
      <c r="C180" s="228" t="s">
        <v>205</v>
      </c>
      <c r="D180" s="228" t="s">
        <v>159</v>
      </c>
      <c r="E180" s="229" t="s">
        <v>293</v>
      </c>
      <c r="F180" s="230" t="s">
        <v>294</v>
      </c>
      <c r="G180" s="231" t="s">
        <v>262</v>
      </c>
      <c r="H180" s="232">
        <v>297.76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44</v>
      </c>
      <c r="O180" s="91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155</v>
      </c>
      <c r="AT180" s="240" t="s">
        <v>159</v>
      </c>
      <c r="AU180" s="240" t="s">
        <v>89</v>
      </c>
      <c r="AY180" s="17" t="s">
        <v>156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87</v>
      </c>
      <c r="BK180" s="241">
        <f>ROUND(I180*H180,2)</f>
        <v>0</v>
      </c>
      <c r="BL180" s="17" t="s">
        <v>155</v>
      </c>
      <c r="BM180" s="240" t="s">
        <v>295</v>
      </c>
    </row>
    <row r="181" spans="1:47" s="2" customFormat="1" ht="12">
      <c r="A181" s="38"/>
      <c r="B181" s="39"/>
      <c r="C181" s="40"/>
      <c r="D181" s="242" t="s">
        <v>165</v>
      </c>
      <c r="E181" s="40"/>
      <c r="F181" s="243" t="s">
        <v>296</v>
      </c>
      <c r="G181" s="40"/>
      <c r="H181" s="40"/>
      <c r="I181" s="244"/>
      <c r="J181" s="40"/>
      <c r="K181" s="40"/>
      <c r="L181" s="44"/>
      <c r="M181" s="245"/>
      <c r="N181" s="246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165</v>
      </c>
      <c r="AU181" s="17" t="s">
        <v>89</v>
      </c>
    </row>
    <row r="182" spans="1:51" s="13" customFormat="1" ht="12">
      <c r="A182" s="13"/>
      <c r="B182" s="251"/>
      <c r="C182" s="252"/>
      <c r="D182" s="242" t="s">
        <v>257</v>
      </c>
      <c r="E182" s="253" t="s">
        <v>1</v>
      </c>
      <c r="F182" s="254" t="s">
        <v>297</v>
      </c>
      <c r="G182" s="252"/>
      <c r="H182" s="255">
        <v>297.76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1" t="s">
        <v>257</v>
      </c>
      <c r="AU182" s="261" t="s">
        <v>89</v>
      </c>
      <c r="AV182" s="13" t="s">
        <v>89</v>
      </c>
      <c r="AW182" s="13" t="s">
        <v>35</v>
      </c>
      <c r="AX182" s="13" t="s">
        <v>87</v>
      </c>
      <c r="AY182" s="261" t="s">
        <v>156</v>
      </c>
    </row>
    <row r="183" spans="1:65" s="2" customFormat="1" ht="33" customHeight="1">
      <c r="A183" s="38"/>
      <c r="B183" s="39"/>
      <c r="C183" s="228" t="s">
        <v>298</v>
      </c>
      <c r="D183" s="228" t="s">
        <v>159</v>
      </c>
      <c r="E183" s="229" t="s">
        <v>299</v>
      </c>
      <c r="F183" s="230" t="s">
        <v>300</v>
      </c>
      <c r="G183" s="231" t="s">
        <v>301</v>
      </c>
      <c r="H183" s="232">
        <v>53.597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44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155</v>
      </c>
      <c r="AT183" s="240" t="s">
        <v>159</v>
      </c>
      <c r="AU183" s="240" t="s">
        <v>89</v>
      </c>
      <c r="AY183" s="17" t="s">
        <v>156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87</v>
      </c>
      <c r="BK183" s="241">
        <f>ROUND(I183*H183,2)</f>
        <v>0</v>
      </c>
      <c r="BL183" s="17" t="s">
        <v>155</v>
      </c>
      <c r="BM183" s="240" t="s">
        <v>302</v>
      </c>
    </row>
    <row r="184" spans="1:47" s="2" customFormat="1" ht="12">
      <c r="A184" s="38"/>
      <c r="B184" s="39"/>
      <c r="C184" s="40"/>
      <c r="D184" s="242" t="s">
        <v>165</v>
      </c>
      <c r="E184" s="40"/>
      <c r="F184" s="243" t="s">
        <v>303</v>
      </c>
      <c r="G184" s="40"/>
      <c r="H184" s="40"/>
      <c r="I184" s="244"/>
      <c r="J184" s="40"/>
      <c r="K184" s="40"/>
      <c r="L184" s="44"/>
      <c r="M184" s="245"/>
      <c r="N184" s="246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165</v>
      </c>
      <c r="AU184" s="17" t="s">
        <v>89</v>
      </c>
    </row>
    <row r="185" spans="1:51" s="13" customFormat="1" ht="12">
      <c r="A185" s="13"/>
      <c r="B185" s="251"/>
      <c r="C185" s="252"/>
      <c r="D185" s="242" t="s">
        <v>257</v>
      </c>
      <c r="E185" s="253" t="s">
        <v>1</v>
      </c>
      <c r="F185" s="254" t="s">
        <v>304</v>
      </c>
      <c r="G185" s="252"/>
      <c r="H185" s="255">
        <v>53.597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257</v>
      </c>
      <c r="AU185" s="261" t="s">
        <v>89</v>
      </c>
      <c r="AV185" s="13" t="s">
        <v>89</v>
      </c>
      <c r="AW185" s="13" t="s">
        <v>35</v>
      </c>
      <c r="AX185" s="13" t="s">
        <v>79</v>
      </c>
      <c r="AY185" s="261" t="s">
        <v>156</v>
      </c>
    </row>
    <row r="186" spans="1:51" s="14" customFormat="1" ht="12">
      <c r="A186" s="14"/>
      <c r="B186" s="262"/>
      <c r="C186" s="263"/>
      <c r="D186" s="242" t="s">
        <v>257</v>
      </c>
      <c r="E186" s="264" t="s">
        <v>1</v>
      </c>
      <c r="F186" s="265" t="s">
        <v>259</v>
      </c>
      <c r="G186" s="263"/>
      <c r="H186" s="266">
        <v>53.597</v>
      </c>
      <c r="I186" s="267"/>
      <c r="J186" s="263"/>
      <c r="K186" s="263"/>
      <c r="L186" s="268"/>
      <c r="M186" s="269"/>
      <c r="N186" s="270"/>
      <c r="O186" s="270"/>
      <c r="P186" s="270"/>
      <c r="Q186" s="270"/>
      <c r="R186" s="270"/>
      <c r="S186" s="270"/>
      <c r="T186" s="27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2" t="s">
        <v>257</v>
      </c>
      <c r="AU186" s="272" t="s">
        <v>89</v>
      </c>
      <c r="AV186" s="14" t="s">
        <v>105</v>
      </c>
      <c r="AW186" s="14" t="s">
        <v>35</v>
      </c>
      <c r="AX186" s="14" t="s">
        <v>87</v>
      </c>
      <c r="AY186" s="272" t="s">
        <v>156</v>
      </c>
    </row>
    <row r="187" spans="1:65" s="2" customFormat="1" ht="24.15" customHeight="1">
      <c r="A187" s="38"/>
      <c r="B187" s="39"/>
      <c r="C187" s="228" t="s">
        <v>305</v>
      </c>
      <c r="D187" s="228" t="s">
        <v>159</v>
      </c>
      <c r="E187" s="229" t="s">
        <v>306</v>
      </c>
      <c r="F187" s="230" t="s">
        <v>307</v>
      </c>
      <c r="G187" s="231" t="s">
        <v>262</v>
      </c>
      <c r="H187" s="232">
        <v>4.246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44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155</v>
      </c>
      <c r="AT187" s="240" t="s">
        <v>159</v>
      </c>
      <c r="AU187" s="240" t="s">
        <v>89</v>
      </c>
      <c r="AY187" s="17" t="s">
        <v>156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87</v>
      </c>
      <c r="BK187" s="241">
        <f>ROUND(I187*H187,2)</f>
        <v>0</v>
      </c>
      <c r="BL187" s="17" t="s">
        <v>155</v>
      </c>
      <c r="BM187" s="240" t="s">
        <v>308</v>
      </c>
    </row>
    <row r="188" spans="1:47" s="2" customFormat="1" ht="12">
      <c r="A188" s="38"/>
      <c r="B188" s="39"/>
      <c r="C188" s="40"/>
      <c r="D188" s="242" t="s">
        <v>165</v>
      </c>
      <c r="E188" s="40"/>
      <c r="F188" s="243" t="s">
        <v>309</v>
      </c>
      <c r="G188" s="40"/>
      <c r="H188" s="40"/>
      <c r="I188" s="244"/>
      <c r="J188" s="40"/>
      <c r="K188" s="40"/>
      <c r="L188" s="44"/>
      <c r="M188" s="245"/>
      <c r="N188" s="246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165</v>
      </c>
      <c r="AU188" s="17" t="s">
        <v>89</v>
      </c>
    </row>
    <row r="189" spans="1:51" s="13" customFormat="1" ht="12">
      <c r="A189" s="13"/>
      <c r="B189" s="251"/>
      <c r="C189" s="252"/>
      <c r="D189" s="242" t="s">
        <v>257</v>
      </c>
      <c r="E189" s="253" t="s">
        <v>1</v>
      </c>
      <c r="F189" s="254" t="s">
        <v>310</v>
      </c>
      <c r="G189" s="252"/>
      <c r="H189" s="255">
        <v>4.246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257</v>
      </c>
      <c r="AU189" s="261" t="s">
        <v>89</v>
      </c>
      <c r="AV189" s="13" t="s">
        <v>89</v>
      </c>
      <c r="AW189" s="13" t="s">
        <v>35</v>
      </c>
      <c r="AX189" s="13" t="s">
        <v>79</v>
      </c>
      <c r="AY189" s="261" t="s">
        <v>156</v>
      </c>
    </row>
    <row r="190" spans="1:51" s="14" customFormat="1" ht="12">
      <c r="A190" s="14"/>
      <c r="B190" s="262"/>
      <c r="C190" s="263"/>
      <c r="D190" s="242" t="s">
        <v>257</v>
      </c>
      <c r="E190" s="264" t="s">
        <v>1</v>
      </c>
      <c r="F190" s="265" t="s">
        <v>259</v>
      </c>
      <c r="G190" s="263"/>
      <c r="H190" s="266">
        <v>4.246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2" t="s">
        <v>257</v>
      </c>
      <c r="AU190" s="272" t="s">
        <v>89</v>
      </c>
      <c r="AV190" s="14" t="s">
        <v>105</v>
      </c>
      <c r="AW190" s="14" t="s">
        <v>35</v>
      </c>
      <c r="AX190" s="14" t="s">
        <v>87</v>
      </c>
      <c r="AY190" s="272" t="s">
        <v>156</v>
      </c>
    </row>
    <row r="191" spans="1:65" s="2" customFormat="1" ht="21.75" customHeight="1">
      <c r="A191" s="38"/>
      <c r="B191" s="39"/>
      <c r="C191" s="273" t="s">
        <v>311</v>
      </c>
      <c r="D191" s="273" t="s">
        <v>312</v>
      </c>
      <c r="E191" s="274" t="s">
        <v>313</v>
      </c>
      <c r="F191" s="275" t="s">
        <v>314</v>
      </c>
      <c r="G191" s="276" t="s">
        <v>301</v>
      </c>
      <c r="H191" s="277">
        <v>8.492</v>
      </c>
      <c r="I191" s="278"/>
      <c r="J191" s="279">
        <f>ROUND(I191*H191,2)</f>
        <v>0</v>
      </c>
      <c r="K191" s="280"/>
      <c r="L191" s="281"/>
      <c r="M191" s="282" t="s">
        <v>1</v>
      </c>
      <c r="N191" s="283" t="s">
        <v>44</v>
      </c>
      <c r="O191" s="91"/>
      <c r="P191" s="238">
        <f>O191*H191</f>
        <v>0</v>
      </c>
      <c r="Q191" s="238">
        <v>1</v>
      </c>
      <c r="R191" s="238">
        <f>Q191*H191</f>
        <v>8.492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193</v>
      </c>
      <c r="AT191" s="240" t="s">
        <v>312</v>
      </c>
      <c r="AU191" s="240" t="s">
        <v>89</v>
      </c>
      <c r="AY191" s="17" t="s">
        <v>156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87</v>
      </c>
      <c r="BK191" s="241">
        <f>ROUND(I191*H191,2)</f>
        <v>0</v>
      </c>
      <c r="BL191" s="17" t="s">
        <v>155</v>
      </c>
      <c r="BM191" s="240" t="s">
        <v>315</v>
      </c>
    </row>
    <row r="192" spans="1:47" s="2" customFormat="1" ht="12">
      <c r="A192" s="38"/>
      <c r="B192" s="39"/>
      <c r="C192" s="40"/>
      <c r="D192" s="242" t="s">
        <v>165</v>
      </c>
      <c r="E192" s="40"/>
      <c r="F192" s="243" t="s">
        <v>316</v>
      </c>
      <c r="G192" s="40"/>
      <c r="H192" s="40"/>
      <c r="I192" s="244"/>
      <c r="J192" s="40"/>
      <c r="K192" s="40"/>
      <c r="L192" s="44"/>
      <c r="M192" s="245"/>
      <c r="N192" s="24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165</v>
      </c>
      <c r="AU192" s="17" t="s">
        <v>89</v>
      </c>
    </row>
    <row r="193" spans="1:51" s="13" customFormat="1" ht="12">
      <c r="A193" s="13"/>
      <c r="B193" s="251"/>
      <c r="C193" s="252"/>
      <c r="D193" s="242" t="s">
        <v>257</v>
      </c>
      <c r="E193" s="253" t="s">
        <v>1</v>
      </c>
      <c r="F193" s="254" t="s">
        <v>317</v>
      </c>
      <c r="G193" s="252"/>
      <c r="H193" s="255">
        <v>8.492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257</v>
      </c>
      <c r="AU193" s="261" t="s">
        <v>89</v>
      </c>
      <c r="AV193" s="13" t="s">
        <v>89</v>
      </c>
      <c r="AW193" s="13" t="s">
        <v>35</v>
      </c>
      <c r="AX193" s="13" t="s">
        <v>87</v>
      </c>
      <c r="AY193" s="261" t="s">
        <v>156</v>
      </c>
    </row>
    <row r="194" spans="1:65" s="2" customFormat="1" ht="24.15" customHeight="1">
      <c r="A194" s="38"/>
      <c r="B194" s="39"/>
      <c r="C194" s="228" t="s">
        <v>318</v>
      </c>
      <c r="D194" s="228" t="s">
        <v>159</v>
      </c>
      <c r="E194" s="229" t="s">
        <v>319</v>
      </c>
      <c r="F194" s="230" t="s">
        <v>320</v>
      </c>
      <c r="G194" s="231" t="s">
        <v>245</v>
      </c>
      <c r="H194" s="232">
        <v>15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44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155</v>
      </c>
      <c r="AT194" s="240" t="s">
        <v>159</v>
      </c>
      <c r="AU194" s="240" t="s">
        <v>89</v>
      </c>
      <c r="AY194" s="17" t="s">
        <v>156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87</v>
      </c>
      <c r="BK194" s="241">
        <f>ROUND(I194*H194,2)</f>
        <v>0</v>
      </c>
      <c r="BL194" s="17" t="s">
        <v>155</v>
      </c>
      <c r="BM194" s="240" t="s">
        <v>321</v>
      </c>
    </row>
    <row r="195" spans="1:47" s="2" customFormat="1" ht="12">
      <c r="A195" s="38"/>
      <c r="B195" s="39"/>
      <c r="C195" s="40"/>
      <c r="D195" s="242" t="s">
        <v>165</v>
      </c>
      <c r="E195" s="40"/>
      <c r="F195" s="243" t="s">
        <v>322</v>
      </c>
      <c r="G195" s="40"/>
      <c r="H195" s="40"/>
      <c r="I195" s="244"/>
      <c r="J195" s="40"/>
      <c r="K195" s="40"/>
      <c r="L195" s="44"/>
      <c r="M195" s="245"/>
      <c r="N195" s="246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165</v>
      </c>
      <c r="AU195" s="17" t="s">
        <v>89</v>
      </c>
    </row>
    <row r="196" spans="1:65" s="2" customFormat="1" ht="24.15" customHeight="1">
      <c r="A196" s="38"/>
      <c r="B196" s="39"/>
      <c r="C196" s="228" t="s">
        <v>8</v>
      </c>
      <c r="D196" s="228" t="s">
        <v>159</v>
      </c>
      <c r="E196" s="229" t="s">
        <v>323</v>
      </c>
      <c r="F196" s="230" t="s">
        <v>324</v>
      </c>
      <c r="G196" s="231" t="s">
        <v>245</v>
      </c>
      <c r="H196" s="232">
        <v>15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44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155</v>
      </c>
      <c r="AT196" s="240" t="s">
        <v>159</v>
      </c>
      <c r="AU196" s="240" t="s">
        <v>89</v>
      </c>
      <c r="AY196" s="17" t="s">
        <v>156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87</v>
      </c>
      <c r="BK196" s="241">
        <f>ROUND(I196*H196,2)</f>
        <v>0</v>
      </c>
      <c r="BL196" s="17" t="s">
        <v>155</v>
      </c>
      <c r="BM196" s="240" t="s">
        <v>325</v>
      </c>
    </row>
    <row r="197" spans="1:47" s="2" customFormat="1" ht="12">
      <c r="A197" s="38"/>
      <c r="B197" s="39"/>
      <c r="C197" s="40"/>
      <c r="D197" s="242" t="s">
        <v>165</v>
      </c>
      <c r="E197" s="40"/>
      <c r="F197" s="243" t="s">
        <v>326</v>
      </c>
      <c r="G197" s="40"/>
      <c r="H197" s="40"/>
      <c r="I197" s="244"/>
      <c r="J197" s="40"/>
      <c r="K197" s="40"/>
      <c r="L197" s="44"/>
      <c r="M197" s="245"/>
      <c r="N197" s="246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165</v>
      </c>
      <c r="AU197" s="17" t="s">
        <v>89</v>
      </c>
    </row>
    <row r="198" spans="1:65" s="2" customFormat="1" ht="16.5" customHeight="1">
      <c r="A198" s="38"/>
      <c r="B198" s="39"/>
      <c r="C198" s="273" t="s">
        <v>327</v>
      </c>
      <c r="D198" s="273" t="s">
        <v>312</v>
      </c>
      <c r="E198" s="274" t="s">
        <v>328</v>
      </c>
      <c r="F198" s="275" t="s">
        <v>329</v>
      </c>
      <c r="G198" s="276" t="s">
        <v>330</v>
      </c>
      <c r="H198" s="277">
        <v>0.3</v>
      </c>
      <c r="I198" s="278"/>
      <c r="J198" s="279">
        <f>ROUND(I198*H198,2)</f>
        <v>0</v>
      </c>
      <c r="K198" s="280"/>
      <c r="L198" s="281"/>
      <c r="M198" s="282" t="s">
        <v>1</v>
      </c>
      <c r="N198" s="283" t="s">
        <v>44</v>
      </c>
      <c r="O198" s="91"/>
      <c r="P198" s="238">
        <f>O198*H198</f>
        <v>0</v>
      </c>
      <c r="Q198" s="238">
        <v>0.001</v>
      </c>
      <c r="R198" s="238">
        <f>Q198*H198</f>
        <v>0.0003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193</v>
      </c>
      <c r="AT198" s="240" t="s">
        <v>312</v>
      </c>
      <c r="AU198" s="240" t="s">
        <v>89</v>
      </c>
      <c r="AY198" s="17" t="s">
        <v>156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87</v>
      </c>
      <c r="BK198" s="241">
        <f>ROUND(I198*H198,2)</f>
        <v>0</v>
      </c>
      <c r="BL198" s="17" t="s">
        <v>155</v>
      </c>
      <c r="BM198" s="240" t="s">
        <v>331</v>
      </c>
    </row>
    <row r="199" spans="1:47" s="2" customFormat="1" ht="12">
      <c r="A199" s="38"/>
      <c r="B199" s="39"/>
      <c r="C199" s="40"/>
      <c r="D199" s="242" t="s">
        <v>165</v>
      </c>
      <c r="E199" s="40"/>
      <c r="F199" s="243" t="s">
        <v>329</v>
      </c>
      <c r="G199" s="40"/>
      <c r="H199" s="40"/>
      <c r="I199" s="244"/>
      <c r="J199" s="40"/>
      <c r="K199" s="40"/>
      <c r="L199" s="44"/>
      <c r="M199" s="245"/>
      <c r="N199" s="246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165</v>
      </c>
      <c r="AU199" s="17" t="s">
        <v>89</v>
      </c>
    </row>
    <row r="200" spans="1:51" s="13" customFormat="1" ht="12">
      <c r="A200" s="13"/>
      <c r="B200" s="251"/>
      <c r="C200" s="252"/>
      <c r="D200" s="242" t="s">
        <v>257</v>
      </c>
      <c r="E200" s="252"/>
      <c r="F200" s="254" t="s">
        <v>332</v>
      </c>
      <c r="G200" s="252"/>
      <c r="H200" s="255">
        <v>0.3</v>
      </c>
      <c r="I200" s="256"/>
      <c r="J200" s="252"/>
      <c r="K200" s="252"/>
      <c r="L200" s="257"/>
      <c r="M200" s="258"/>
      <c r="N200" s="259"/>
      <c r="O200" s="259"/>
      <c r="P200" s="259"/>
      <c r="Q200" s="259"/>
      <c r="R200" s="259"/>
      <c r="S200" s="259"/>
      <c r="T200" s="26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1" t="s">
        <v>257</v>
      </c>
      <c r="AU200" s="261" t="s">
        <v>89</v>
      </c>
      <c r="AV200" s="13" t="s">
        <v>89</v>
      </c>
      <c r="AW200" s="13" t="s">
        <v>4</v>
      </c>
      <c r="AX200" s="13" t="s">
        <v>87</v>
      </c>
      <c r="AY200" s="261" t="s">
        <v>156</v>
      </c>
    </row>
    <row r="201" spans="1:65" s="2" customFormat="1" ht="24.15" customHeight="1">
      <c r="A201" s="38"/>
      <c r="B201" s="39"/>
      <c r="C201" s="228" t="s">
        <v>333</v>
      </c>
      <c r="D201" s="228" t="s">
        <v>159</v>
      </c>
      <c r="E201" s="229" t="s">
        <v>334</v>
      </c>
      <c r="F201" s="230" t="s">
        <v>335</v>
      </c>
      <c r="G201" s="231" t="s">
        <v>245</v>
      </c>
      <c r="H201" s="232">
        <v>61.76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44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155</v>
      </c>
      <c r="AT201" s="240" t="s">
        <v>159</v>
      </c>
      <c r="AU201" s="240" t="s">
        <v>89</v>
      </c>
      <c r="AY201" s="17" t="s">
        <v>156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87</v>
      </c>
      <c r="BK201" s="241">
        <f>ROUND(I201*H201,2)</f>
        <v>0</v>
      </c>
      <c r="BL201" s="17" t="s">
        <v>155</v>
      </c>
      <c r="BM201" s="240" t="s">
        <v>336</v>
      </c>
    </row>
    <row r="202" spans="1:47" s="2" customFormat="1" ht="12">
      <c r="A202" s="38"/>
      <c r="B202" s="39"/>
      <c r="C202" s="40"/>
      <c r="D202" s="242" t="s">
        <v>165</v>
      </c>
      <c r="E202" s="40"/>
      <c r="F202" s="243" t="s">
        <v>337</v>
      </c>
      <c r="G202" s="40"/>
      <c r="H202" s="40"/>
      <c r="I202" s="244"/>
      <c r="J202" s="40"/>
      <c r="K202" s="40"/>
      <c r="L202" s="44"/>
      <c r="M202" s="245"/>
      <c r="N202" s="246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165</v>
      </c>
      <c r="AU202" s="17" t="s">
        <v>89</v>
      </c>
    </row>
    <row r="203" spans="1:51" s="13" customFormat="1" ht="12">
      <c r="A203" s="13"/>
      <c r="B203" s="251"/>
      <c r="C203" s="252"/>
      <c r="D203" s="242" t="s">
        <v>257</v>
      </c>
      <c r="E203" s="253" t="s">
        <v>1</v>
      </c>
      <c r="F203" s="254" t="s">
        <v>338</v>
      </c>
      <c r="G203" s="252"/>
      <c r="H203" s="255">
        <v>16.56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257</v>
      </c>
      <c r="AU203" s="261" t="s">
        <v>89</v>
      </c>
      <c r="AV203" s="13" t="s">
        <v>89</v>
      </c>
      <c r="AW203" s="13" t="s">
        <v>35</v>
      </c>
      <c r="AX203" s="13" t="s">
        <v>79</v>
      </c>
      <c r="AY203" s="261" t="s">
        <v>156</v>
      </c>
    </row>
    <row r="204" spans="1:51" s="14" customFormat="1" ht="12">
      <c r="A204" s="14"/>
      <c r="B204" s="262"/>
      <c r="C204" s="263"/>
      <c r="D204" s="242" t="s">
        <v>257</v>
      </c>
      <c r="E204" s="264" t="s">
        <v>1</v>
      </c>
      <c r="F204" s="265" t="s">
        <v>339</v>
      </c>
      <c r="G204" s="263"/>
      <c r="H204" s="266">
        <v>16.56</v>
      </c>
      <c r="I204" s="267"/>
      <c r="J204" s="263"/>
      <c r="K204" s="263"/>
      <c r="L204" s="268"/>
      <c r="M204" s="269"/>
      <c r="N204" s="270"/>
      <c r="O204" s="270"/>
      <c r="P204" s="270"/>
      <c r="Q204" s="270"/>
      <c r="R204" s="270"/>
      <c r="S204" s="270"/>
      <c r="T204" s="27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2" t="s">
        <v>257</v>
      </c>
      <c r="AU204" s="272" t="s">
        <v>89</v>
      </c>
      <c r="AV204" s="14" t="s">
        <v>105</v>
      </c>
      <c r="AW204" s="14" t="s">
        <v>35</v>
      </c>
      <c r="AX204" s="14" t="s">
        <v>79</v>
      </c>
      <c r="AY204" s="272" t="s">
        <v>156</v>
      </c>
    </row>
    <row r="205" spans="1:51" s="13" customFormat="1" ht="12">
      <c r="A205" s="13"/>
      <c r="B205" s="251"/>
      <c r="C205" s="252"/>
      <c r="D205" s="242" t="s">
        <v>257</v>
      </c>
      <c r="E205" s="253" t="s">
        <v>1</v>
      </c>
      <c r="F205" s="254" t="s">
        <v>340</v>
      </c>
      <c r="G205" s="252"/>
      <c r="H205" s="255">
        <v>45.2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257</v>
      </c>
      <c r="AU205" s="261" t="s">
        <v>89</v>
      </c>
      <c r="AV205" s="13" t="s">
        <v>89</v>
      </c>
      <c r="AW205" s="13" t="s">
        <v>35</v>
      </c>
      <c r="AX205" s="13" t="s">
        <v>79</v>
      </c>
      <c r="AY205" s="261" t="s">
        <v>156</v>
      </c>
    </row>
    <row r="206" spans="1:51" s="14" customFormat="1" ht="12">
      <c r="A206" s="14"/>
      <c r="B206" s="262"/>
      <c r="C206" s="263"/>
      <c r="D206" s="242" t="s">
        <v>257</v>
      </c>
      <c r="E206" s="264" t="s">
        <v>1</v>
      </c>
      <c r="F206" s="265" t="s">
        <v>341</v>
      </c>
      <c r="G206" s="263"/>
      <c r="H206" s="266">
        <v>45.2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2" t="s">
        <v>257</v>
      </c>
      <c r="AU206" s="272" t="s">
        <v>89</v>
      </c>
      <c r="AV206" s="14" t="s">
        <v>105</v>
      </c>
      <c r="AW206" s="14" t="s">
        <v>35</v>
      </c>
      <c r="AX206" s="14" t="s">
        <v>79</v>
      </c>
      <c r="AY206" s="272" t="s">
        <v>156</v>
      </c>
    </row>
    <row r="207" spans="1:51" s="15" customFormat="1" ht="12">
      <c r="A207" s="15"/>
      <c r="B207" s="284"/>
      <c r="C207" s="285"/>
      <c r="D207" s="242" t="s">
        <v>257</v>
      </c>
      <c r="E207" s="286" t="s">
        <v>1</v>
      </c>
      <c r="F207" s="287" t="s">
        <v>342</v>
      </c>
      <c r="G207" s="285"/>
      <c r="H207" s="288">
        <v>61.760000000000005</v>
      </c>
      <c r="I207" s="289"/>
      <c r="J207" s="285"/>
      <c r="K207" s="285"/>
      <c r="L207" s="290"/>
      <c r="M207" s="291"/>
      <c r="N207" s="292"/>
      <c r="O207" s="292"/>
      <c r="P207" s="292"/>
      <c r="Q207" s="292"/>
      <c r="R207" s="292"/>
      <c r="S207" s="292"/>
      <c r="T207" s="29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4" t="s">
        <v>257</v>
      </c>
      <c r="AU207" s="294" t="s">
        <v>89</v>
      </c>
      <c r="AV207" s="15" t="s">
        <v>155</v>
      </c>
      <c r="AW207" s="15" t="s">
        <v>35</v>
      </c>
      <c r="AX207" s="15" t="s">
        <v>87</v>
      </c>
      <c r="AY207" s="294" t="s">
        <v>156</v>
      </c>
    </row>
    <row r="208" spans="1:65" s="2" customFormat="1" ht="33" customHeight="1">
      <c r="A208" s="38"/>
      <c r="B208" s="39"/>
      <c r="C208" s="228" t="s">
        <v>343</v>
      </c>
      <c r="D208" s="228" t="s">
        <v>159</v>
      </c>
      <c r="E208" s="229" t="s">
        <v>344</v>
      </c>
      <c r="F208" s="230" t="s">
        <v>345</v>
      </c>
      <c r="G208" s="231" t="s">
        <v>245</v>
      </c>
      <c r="H208" s="232">
        <v>15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44</v>
      </c>
      <c r="O208" s="91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155</v>
      </c>
      <c r="AT208" s="240" t="s">
        <v>159</v>
      </c>
      <c r="AU208" s="240" t="s">
        <v>89</v>
      </c>
      <c r="AY208" s="17" t="s">
        <v>156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87</v>
      </c>
      <c r="BK208" s="241">
        <f>ROUND(I208*H208,2)</f>
        <v>0</v>
      </c>
      <c r="BL208" s="17" t="s">
        <v>155</v>
      </c>
      <c r="BM208" s="240" t="s">
        <v>346</v>
      </c>
    </row>
    <row r="209" spans="1:47" s="2" customFormat="1" ht="12">
      <c r="A209" s="38"/>
      <c r="B209" s="39"/>
      <c r="C209" s="40"/>
      <c r="D209" s="242" t="s">
        <v>165</v>
      </c>
      <c r="E209" s="40"/>
      <c r="F209" s="243" t="s">
        <v>347</v>
      </c>
      <c r="G209" s="40"/>
      <c r="H209" s="40"/>
      <c r="I209" s="244"/>
      <c r="J209" s="40"/>
      <c r="K209" s="40"/>
      <c r="L209" s="44"/>
      <c r="M209" s="245"/>
      <c r="N209" s="246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165</v>
      </c>
      <c r="AU209" s="17" t="s">
        <v>89</v>
      </c>
    </row>
    <row r="210" spans="1:65" s="2" customFormat="1" ht="16.5" customHeight="1">
      <c r="A210" s="38"/>
      <c r="B210" s="39"/>
      <c r="C210" s="228" t="s">
        <v>348</v>
      </c>
      <c r="D210" s="228" t="s">
        <v>159</v>
      </c>
      <c r="E210" s="229" t="s">
        <v>349</v>
      </c>
      <c r="F210" s="230" t="s">
        <v>350</v>
      </c>
      <c r="G210" s="231" t="s">
        <v>245</v>
      </c>
      <c r="H210" s="232">
        <v>11.35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44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155</v>
      </c>
      <c r="AT210" s="240" t="s">
        <v>159</v>
      </c>
      <c r="AU210" s="240" t="s">
        <v>89</v>
      </c>
      <c r="AY210" s="17" t="s">
        <v>156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87</v>
      </c>
      <c r="BK210" s="241">
        <f>ROUND(I210*H210,2)</f>
        <v>0</v>
      </c>
      <c r="BL210" s="17" t="s">
        <v>155</v>
      </c>
      <c r="BM210" s="240" t="s">
        <v>351</v>
      </c>
    </row>
    <row r="211" spans="1:47" s="2" customFormat="1" ht="12">
      <c r="A211" s="38"/>
      <c r="B211" s="39"/>
      <c r="C211" s="40"/>
      <c r="D211" s="242" t="s">
        <v>165</v>
      </c>
      <c r="E211" s="40"/>
      <c r="F211" s="243" t="s">
        <v>350</v>
      </c>
      <c r="G211" s="40"/>
      <c r="H211" s="40"/>
      <c r="I211" s="244"/>
      <c r="J211" s="40"/>
      <c r="K211" s="40"/>
      <c r="L211" s="44"/>
      <c r="M211" s="245"/>
      <c r="N211" s="246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165</v>
      </c>
      <c r="AU211" s="17" t="s">
        <v>89</v>
      </c>
    </row>
    <row r="212" spans="1:51" s="13" customFormat="1" ht="12">
      <c r="A212" s="13"/>
      <c r="B212" s="251"/>
      <c r="C212" s="252"/>
      <c r="D212" s="242" t="s">
        <v>257</v>
      </c>
      <c r="E212" s="253" t="s">
        <v>1</v>
      </c>
      <c r="F212" s="254" t="s">
        <v>352</v>
      </c>
      <c r="G212" s="252"/>
      <c r="H212" s="255">
        <v>11.35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257</v>
      </c>
      <c r="AU212" s="261" t="s">
        <v>89</v>
      </c>
      <c r="AV212" s="13" t="s">
        <v>89</v>
      </c>
      <c r="AW212" s="13" t="s">
        <v>35</v>
      </c>
      <c r="AX212" s="13" t="s">
        <v>79</v>
      </c>
      <c r="AY212" s="261" t="s">
        <v>156</v>
      </c>
    </row>
    <row r="213" spans="1:51" s="14" customFormat="1" ht="12">
      <c r="A213" s="14"/>
      <c r="B213" s="262"/>
      <c r="C213" s="263"/>
      <c r="D213" s="242" t="s">
        <v>257</v>
      </c>
      <c r="E213" s="264" t="s">
        <v>1</v>
      </c>
      <c r="F213" s="265" t="s">
        <v>259</v>
      </c>
      <c r="G213" s="263"/>
      <c r="H213" s="266">
        <v>11.35</v>
      </c>
      <c r="I213" s="267"/>
      <c r="J213" s="263"/>
      <c r="K213" s="263"/>
      <c r="L213" s="268"/>
      <c r="M213" s="269"/>
      <c r="N213" s="270"/>
      <c r="O213" s="270"/>
      <c r="P213" s="270"/>
      <c r="Q213" s="270"/>
      <c r="R213" s="270"/>
      <c r="S213" s="270"/>
      <c r="T213" s="27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2" t="s">
        <v>257</v>
      </c>
      <c r="AU213" s="272" t="s">
        <v>89</v>
      </c>
      <c r="AV213" s="14" t="s">
        <v>105</v>
      </c>
      <c r="AW213" s="14" t="s">
        <v>35</v>
      </c>
      <c r="AX213" s="14" t="s">
        <v>87</v>
      </c>
      <c r="AY213" s="272" t="s">
        <v>156</v>
      </c>
    </row>
    <row r="214" spans="1:63" s="12" customFormat="1" ht="22.8" customHeight="1">
      <c r="A214" s="12"/>
      <c r="B214" s="212"/>
      <c r="C214" s="213"/>
      <c r="D214" s="214" t="s">
        <v>78</v>
      </c>
      <c r="E214" s="226" t="s">
        <v>89</v>
      </c>
      <c r="F214" s="226" t="s">
        <v>353</v>
      </c>
      <c r="G214" s="213"/>
      <c r="H214" s="213"/>
      <c r="I214" s="216"/>
      <c r="J214" s="227">
        <f>BK214</f>
        <v>0</v>
      </c>
      <c r="K214" s="213"/>
      <c r="L214" s="218"/>
      <c r="M214" s="219"/>
      <c r="N214" s="220"/>
      <c r="O214" s="220"/>
      <c r="P214" s="221">
        <f>SUM(P215:P244)</f>
        <v>0</v>
      </c>
      <c r="Q214" s="220"/>
      <c r="R214" s="221">
        <f>SUM(R215:R244)</f>
        <v>32.95104103999999</v>
      </c>
      <c r="S214" s="220"/>
      <c r="T214" s="222">
        <f>SUM(T215:T244)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3" t="s">
        <v>87</v>
      </c>
      <c r="AT214" s="224" t="s">
        <v>78</v>
      </c>
      <c r="AU214" s="224" t="s">
        <v>87</v>
      </c>
      <c r="AY214" s="223" t="s">
        <v>156</v>
      </c>
      <c r="BK214" s="225">
        <f>SUM(BK215:BK244)</f>
        <v>0</v>
      </c>
    </row>
    <row r="215" spans="1:65" s="2" customFormat="1" ht="24.15" customHeight="1">
      <c r="A215" s="38"/>
      <c r="B215" s="39"/>
      <c r="C215" s="228" t="s">
        <v>354</v>
      </c>
      <c r="D215" s="228" t="s">
        <v>159</v>
      </c>
      <c r="E215" s="229" t="s">
        <v>355</v>
      </c>
      <c r="F215" s="230" t="s">
        <v>356</v>
      </c>
      <c r="G215" s="231" t="s">
        <v>262</v>
      </c>
      <c r="H215" s="232">
        <v>2.484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44</v>
      </c>
      <c r="O215" s="91"/>
      <c r="P215" s="238">
        <f>O215*H215</f>
        <v>0</v>
      </c>
      <c r="Q215" s="238">
        <v>2.50187</v>
      </c>
      <c r="R215" s="238">
        <f>Q215*H215</f>
        <v>6.2146450799999995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155</v>
      </c>
      <c r="AT215" s="240" t="s">
        <v>159</v>
      </c>
      <c r="AU215" s="240" t="s">
        <v>89</v>
      </c>
      <c r="AY215" s="17" t="s">
        <v>156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87</v>
      </c>
      <c r="BK215" s="241">
        <f>ROUND(I215*H215,2)</f>
        <v>0</v>
      </c>
      <c r="BL215" s="17" t="s">
        <v>155</v>
      </c>
      <c r="BM215" s="240" t="s">
        <v>357</v>
      </c>
    </row>
    <row r="216" spans="1:47" s="2" customFormat="1" ht="12">
      <c r="A216" s="38"/>
      <c r="B216" s="39"/>
      <c r="C216" s="40"/>
      <c r="D216" s="242" t="s">
        <v>165</v>
      </c>
      <c r="E216" s="40"/>
      <c r="F216" s="243" t="s">
        <v>358</v>
      </c>
      <c r="G216" s="40"/>
      <c r="H216" s="40"/>
      <c r="I216" s="244"/>
      <c r="J216" s="40"/>
      <c r="K216" s="40"/>
      <c r="L216" s="44"/>
      <c r="M216" s="245"/>
      <c r="N216" s="246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165</v>
      </c>
      <c r="AU216" s="17" t="s">
        <v>89</v>
      </c>
    </row>
    <row r="217" spans="1:51" s="13" customFormat="1" ht="12">
      <c r="A217" s="13"/>
      <c r="B217" s="251"/>
      <c r="C217" s="252"/>
      <c r="D217" s="242" t="s">
        <v>257</v>
      </c>
      <c r="E217" s="253" t="s">
        <v>1</v>
      </c>
      <c r="F217" s="254" t="s">
        <v>359</v>
      </c>
      <c r="G217" s="252"/>
      <c r="H217" s="255">
        <v>2.484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257</v>
      </c>
      <c r="AU217" s="261" t="s">
        <v>89</v>
      </c>
      <c r="AV217" s="13" t="s">
        <v>89</v>
      </c>
      <c r="AW217" s="13" t="s">
        <v>35</v>
      </c>
      <c r="AX217" s="13" t="s">
        <v>79</v>
      </c>
      <c r="AY217" s="261" t="s">
        <v>156</v>
      </c>
    </row>
    <row r="218" spans="1:51" s="14" customFormat="1" ht="12">
      <c r="A218" s="14"/>
      <c r="B218" s="262"/>
      <c r="C218" s="263"/>
      <c r="D218" s="242" t="s">
        <v>257</v>
      </c>
      <c r="E218" s="264" t="s">
        <v>1</v>
      </c>
      <c r="F218" s="265" t="s">
        <v>360</v>
      </c>
      <c r="G218" s="263"/>
      <c r="H218" s="266">
        <v>2.484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2" t="s">
        <v>257</v>
      </c>
      <c r="AU218" s="272" t="s">
        <v>89</v>
      </c>
      <c r="AV218" s="14" t="s">
        <v>105</v>
      </c>
      <c r="AW218" s="14" t="s">
        <v>35</v>
      </c>
      <c r="AX218" s="14" t="s">
        <v>87</v>
      </c>
      <c r="AY218" s="272" t="s">
        <v>156</v>
      </c>
    </row>
    <row r="219" spans="1:65" s="2" customFormat="1" ht="24.15" customHeight="1">
      <c r="A219" s="38"/>
      <c r="B219" s="39"/>
      <c r="C219" s="228" t="s">
        <v>7</v>
      </c>
      <c r="D219" s="228" t="s">
        <v>159</v>
      </c>
      <c r="E219" s="229" t="s">
        <v>361</v>
      </c>
      <c r="F219" s="230" t="s">
        <v>362</v>
      </c>
      <c r="G219" s="231" t="s">
        <v>262</v>
      </c>
      <c r="H219" s="232">
        <v>6.8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44</v>
      </c>
      <c r="O219" s="91"/>
      <c r="P219" s="238">
        <f>O219*H219</f>
        <v>0</v>
      </c>
      <c r="Q219" s="238">
        <v>2.50187</v>
      </c>
      <c r="R219" s="238">
        <f>Q219*H219</f>
        <v>17.012715999999998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155</v>
      </c>
      <c r="AT219" s="240" t="s">
        <v>159</v>
      </c>
      <c r="AU219" s="240" t="s">
        <v>89</v>
      </c>
      <c r="AY219" s="17" t="s">
        <v>156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87</v>
      </c>
      <c r="BK219" s="241">
        <f>ROUND(I219*H219,2)</f>
        <v>0</v>
      </c>
      <c r="BL219" s="17" t="s">
        <v>155</v>
      </c>
      <c r="BM219" s="240" t="s">
        <v>363</v>
      </c>
    </row>
    <row r="220" spans="1:47" s="2" customFormat="1" ht="12">
      <c r="A220" s="38"/>
      <c r="B220" s="39"/>
      <c r="C220" s="40"/>
      <c r="D220" s="242" t="s">
        <v>165</v>
      </c>
      <c r="E220" s="40"/>
      <c r="F220" s="243" t="s">
        <v>364</v>
      </c>
      <c r="G220" s="40"/>
      <c r="H220" s="40"/>
      <c r="I220" s="244"/>
      <c r="J220" s="40"/>
      <c r="K220" s="40"/>
      <c r="L220" s="44"/>
      <c r="M220" s="245"/>
      <c r="N220" s="246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165</v>
      </c>
      <c r="AU220" s="17" t="s">
        <v>89</v>
      </c>
    </row>
    <row r="221" spans="1:51" s="13" customFormat="1" ht="12">
      <c r="A221" s="13"/>
      <c r="B221" s="251"/>
      <c r="C221" s="252"/>
      <c r="D221" s="242" t="s">
        <v>257</v>
      </c>
      <c r="E221" s="253" t="s">
        <v>1</v>
      </c>
      <c r="F221" s="254" t="s">
        <v>365</v>
      </c>
      <c r="G221" s="252"/>
      <c r="H221" s="255">
        <v>6.8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1" t="s">
        <v>257</v>
      </c>
      <c r="AU221" s="261" t="s">
        <v>89</v>
      </c>
      <c r="AV221" s="13" t="s">
        <v>89</v>
      </c>
      <c r="AW221" s="13" t="s">
        <v>35</v>
      </c>
      <c r="AX221" s="13" t="s">
        <v>79</v>
      </c>
      <c r="AY221" s="261" t="s">
        <v>156</v>
      </c>
    </row>
    <row r="222" spans="1:51" s="14" customFormat="1" ht="12">
      <c r="A222" s="14"/>
      <c r="B222" s="262"/>
      <c r="C222" s="263"/>
      <c r="D222" s="242" t="s">
        <v>257</v>
      </c>
      <c r="E222" s="264" t="s">
        <v>1</v>
      </c>
      <c r="F222" s="265" t="s">
        <v>259</v>
      </c>
      <c r="G222" s="263"/>
      <c r="H222" s="266">
        <v>6.8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2" t="s">
        <v>257</v>
      </c>
      <c r="AU222" s="272" t="s">
        <v>89</v>
      </c>
      <c r="AV222" s="14" t="s">
        <v>105</v>
      </c>
      <c r="AW222" s="14" t="s">
        <v>35</v>
      </c>
      <c r="AX222" s="14" t="s">
        <v>87</v>
      </c>
      <c r="AY222" s="272" t="s">
        <v>156</v>
      </c>
    </row>
    <row r="223" spans="1:65" s="2" customFormat="1" ht="21.75" customHeight="1">
      <c r="A223" s="38"/>
      <c r="B223" s="39"/>
      <c r="C223" s="228" t="s">
        <v>366</v>
      </c>
      <c r="D223" s="228" t="s">
        <v>159</v>
      </c>
      <c r="E223" s="229" t="s">
        <v>367</v>
      </c>
      <c r="F223" s="230" t="s">
        <v>368</v>
      </c>
      <c r="G223" s="231" t="s">
        <v>301</v>
      </c>
      <c r="H223" s="232">
        <v>2.3</v>
      </c>
      <c r="I223" s="233"/>
      <c r="J223" s="234">
        <f>ROUND(I223*H223,2)</f>
        <v>0</v>
      </c>
      <c r="K223" s="235"/>
      <c r="L223" s="44"/>
      <c r="M223" s="236" t="s">
        <v>1</v>
      </c>
      <c r="N223" s="237" t="s">
        <v>44</v>
      </c>
      <c r="O223" s="91"/>
      <c r="P223" s="238">
        <f>O223*H223</f>
        <v>0</v>
      </c>
      <c r="Q223" s="238">
        <v>1.06062</v>
      </c>
      <c r="R223" s="238">
        <f>Q223*H223</f>
        <v>2.4394259999999997</v>
      </c>
      <c r="S223" s="238">
        <v>0</v>
      </c>
      <c r="T223" s="23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0" t="s">
        <v>155</v>
      </c>
      <c r="AT223" s="240" t="s">
        <v>159</v>
      </c>
      <c r="AU223" s="240" t="s">
        <v>89</v>
      </c>
      <c r="AY223" s="17" t="s">
        <v>156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7" t="s">
        <v>87</v>
      </c>
      <c r="BK223" s="241">
        <f>ROUND(I223*H223,2)</f>
        <v>0</v>
      </c>
      <c r="BL223" s="17" t="s">
        <v>155</v>
      </c>
      <c r="BM223" s="240" t="s">
        <v>369</v>
      </c>
    </row>
    <row r="224" spans="1:47" s="2" customFormat="1" ht="12">
      <c r="A224" s="38"/>
      <c r="B224" s="39"/>
      <c r="C224" s="40"/>
      <c r="D224" s="242" t="s">
        <v>165</v>
      </c>
      <c r="E224" s="40"/>
      <c r="F224" s="243" t="s">
        <v>370</v>
      </c>
      <c r="G224" s="40"/>
      <c r="H224" s="40"/>
      <c r="I224" s="244"/>
      <c r="J224" s="40"/>
      <c r="K224" s="40"/>
      <c r="L224" s="44"/>
      <c r="M224" s="245"/>
      <c r="N224" s="246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165</v>
      </c>
      <c r="AU224" s="17" t="s">
        <v>89</v>
      </c>
    </row>
    <row r="225" spans="1:65" s="2" customFormat="1" ht="16.5" customHeight="1">
      <c r="A225" s="38"/>
      <c r="B225" s="39"/>
      <c r="C225" s="228" t="s">
        <v>371</v>
      </c>
      <c r="D225" s="228" t="s">
        <v>159</v>
      </c>
      <c r="E225" s="229" t="s">
        <v>372</v>
      </c>
      <c r="F225" s="230" t="s">
        <v>373</v>
      </c>
      <c r="G225" s="231" t="s">
        <v>301</v>
      </c>
      <c r="H225" s="232">
        <v>0.055</v>
      </c>
      <c r="I225" s="233"/>
      <c r="J225" s="234">
        <f>ROUND(I225*H225,2)</f>
        <v>0</v>
      </c>
      <c r="K225" s="235"/>
      <c r="L225" s="44"/>
      <c r="M225" s="236" t="s">
        <v>1</v>
      </c>
      <c r="N225" s="237" t="s">
        <v>44</v>
      </c>
      <c r="O225" s="91"/>
      <c r="P225" s="238">
        <f>O225*H225</f>
        <v>0</v>
      </c>
      <c r="Q225" s="238">
        <v>1.06277</v>
      </c>
      <c r="R225" s="238">
        <f>Q225*H225</f>
        <v>0.05845235</v>
      </c>
      <c r="S225" s="238">
        <v>0</v>
      </c>
      <c r="T225" s="23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0" t="s">
        <v>155</v>
      </c>
      <c r="AT225" s="240" t="s">
        <v>159</v>
      </c>
      <c r="AU225" s="240" t="s">
        <v>89</v>
      </c>
      <c r="AY225" s="17" t="s">
        <v>156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7" t="s">
        <v>87</v>
      </c>
      <c r="BK225" s="241">
        <f>ROUND(I225*H225,2)</f>
        <v>0</v>
      </c>
      <c r="BL225" s="17" t="s">
        <v>155</v>
      </c>
      <c r="BM225" s="240" t="s">
        <v>374</v>
      </c>
    </row>
    <row r="226" spans="1:47" s="2" customFormat="1" ht="12">
      <c r="A226" s="38"/>
      <c r="B226" s="39"/>
      <c r="C226" s="40"/>
      <c r="D226" s="242" t="s">
        <v>165</v>
      </c>
      <c r="E226" s="40"/>
      <c r="F226" s="243" t="s">
        <v>375</v>
      </c>
      <c r="G226" s="40"/>
      <c r="H226" s="40"/>
      <c r="I226" s="244"/>
      <c r="J226" s="40"/>
      <c r="K226" s="40"/>
      <c r="L226" s="44"/>
      <c r="M226" s="245"/>
      <c r="N226" s="246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165</v>
      </c>
      <c r="AU226" s="17" t="s">
        <v>89</v>
      </c>
    </row>
    <row r="227" spans="1:51" s="13" customFormat="1" ht="12">
      <c r="A227" s="13"/>
      <c r="B227" s="251"/>
      <c r="C227" s="252"/>
      <c r="D227" s="242" t="s">
        <v>257</v>
      </c>
      <c r="E227" s="253" t="s">
        <v>1</v>
      </c>
      <c r="F227" s="254" t="s">
        <v>376</v>
      </c>
      <c r="G227" s="252"/>
      <c r="H227" s="255">
        <v>0.055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1" t="s">
        <v>257</v>
      </c>
      <c r="AU227" s="261" t="s">
        <v>89</v>
      </c>
      <c r="AV227" s="13" t="s">
        <v>89</v>
      </c>
      <c r="AW227" s="13" t="s">
        <v>35</v>
      </c>
      <c r="AX227" s="13" t="s">
        <v>79</v>
      </c>
      <c r="AY227" s="261" t="s">
        <v>156</v>
      </c>
    </row>
    <row r="228" spans="1:51" s="14" customFormat="1" ht="12">
      <c r="A228" s="14"/>
      <c r="B228" s="262"/>
      <c r="C228" s="263"/>
      <c r="D228" s="242" t="s">
        <v>257</v>
      </c>
      <c r="E228" s="264" t="s">
        <v>1</v>
      </c>
      <c r="F228" s="265" t="s">
        <v>377</v>
      </c>
      <c r="G228" s="263"/>
      <c r="H228" s="266">
        <v>0.055</v>
      </c>
      <c r="I228" s="267"/>
      <c r="J228" s="263"/>
      <c r="K228" s="263"/>
      <c r="L228" s="268"/>
      <c r="M228" s="269"/>
      <c r="N228" s="270"/>
      <c r="O228" s="270"/>
      <c r="P228" s="270"/>
      <c r="Q228" s="270"/>
      <c r="R228" s="270"/>
      <c r="S228" s="270"/>
      <c r="T228" s="27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2" t="s">
        <v>257</v>
      </c>
      <c r="AU228" s="272" t="s">
        <v>89</v>
      </c>
      <c r="AV228" s="14" t="s">
        <v>105</v>
      </c>
      <c r="AW228" s="14" t="s">
        <v>35</v>
      </c>
      <c r="AX228" s="14" t="s">
        <v>87</v>
      </c>
      <c r="AY228" s="272" t="s">
        <v>156</v>
      </c>
    </row>
    <row r="229" spans="1:65" s="2" customFormat="1" ht="16.5" customHeight="1">
      <c r="A229" s="38"/>
      <c r="B229" s="39"/>
      <c r="C229" s="228" t="s">
        <v>378</v>
      </c>
      <c r="D229" s="228" t="s">
        <v>159</v>
      </c>
      <c r="E229" s="229" t="s">
        <v>379</v>
      </c>
      <c r="F229" s="230" t="s">
        <v>380</v>
      </c>
      <c r="G229" s="231" t="s">
        <v>301</v>
      </c>
      <c r="H229" s="232">
        <v>0.193</v>
      </c>
      <c r="I229" s="233"/>
      <c r="J229" s="234">
        <f>ROUND(I229*H229,2)</f>
        <v>0</v>
      </c>
      <c r="K229" s="235"/>
      <c r="L229" s="44"/>
      <c r="M229" s="236" t="s">
        <v>1</v>
      </c>
      <c r="N229" s="237" t="s">
        <v>44</v>
      </c>
      <c r="O229" s="91"/>
      <c r="P229" s="238">
        <f>O229*H229</f>
        <v>0</v>
      </c>
      <c r="Q229" s="238">
        <v>1.06277</v>
      </c>
      <c r="R229" s="238">
        <f>Q229*H229</f>
        <v>0.20511461</v>
      </c>
      <c r="S229" s="238">
        <v>0</v>
      </c>
      <c r="T229" s="23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0" t="s">
        <v>155</v>
      </c>
      <c r="AT229" s="240" t="s">
        <v>159</v>
      </c>
      <c r="AU229" s="240" t="s">
        <v>89</v>
      </c>
      <c r="AY229" s="17" t="s">
        <v>156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7" t="s">
        <v>87</v>
      </c>
      <c r="BK229" s="241">
        <f>ROUND(I229*H229,2)</f>
        <v>0</v>
      </c>
      <c r="BL229" s="17" t="s">
        <v>155</v>
      </c>
      <c r="BM229" s="240" t="s">
        <v>381</v>
      </c>
    </row>
    <row r="230" spans="1:47" s="2" customFormat="1" ht="12">
      <c r="A230" s="38"/>
      <c r="B230" s="39"/>
      <c r="C230" s="40"/>
      <c r="D230" s="242" t="s">
        <v>165</v>
      </c>
      <c r="E230" s="40"/>
      <c r="F230" s="243" t="s">
        <v>380</v>
      </c>
      <c r="G230" s="40"/>
      <c r="H230" s="40"/>
      <c r="I230" s="244"/>
      <c r="J230" s="40"/>
      <c r="K230" s="40"/>
      <c r="L230" s="44"/>
      <c r="M230" s="245"/>
      <c r="N230" s="246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165</v>
      </c>
      <c r="AU230" s="17" t="s">
        <v>89</v>
      </c>
    </row>
    <row r="231" spans="1:65" s="2" customFormat="1" ht="16.5" customHeight="1">
      <c r="A231" s="38"/>
      <c r="B231" s="39"/>
      <c r="C231" s="228" t="s">
        <v>382</v>
      </c>
      <c r="D231" s="228" t="s">
        <v>159</v>
      </c>
      <c r="E231" s="229" t="s">
        <v>383</v>
      </c>
      <c r="F231" s="230" t="s">
        <v>384</v>
      </c>
      <c r="G231" s="231" t="s">
        <v>262</v>
      </c>
      <c r="H231" s="232">
        <v>0.72</v>
      </c>
      <c r="I231" s="233"/>
      <c r="J231" s="234">
        <f>ROUND(I231*H231,2)</f>
        <v>0</v>
      </c>
      <c r="K231" s="235"/>
      <c r="L231" s="44"/>
      <c r="M231" s="236" t="s">
        <v>1</v>
      </c>
      <c r="N231" s="237" t="s">
        <v>44</v>
      </c>
      <c r="O231" s="91"/>
      <c r="P231" s="238">
        <f>O231*H231</f>
        <v>0</v>
      </c>
      <c r="Q231" s="238">
        <v>2.50187</v>
      </c>
      <c r="R231" s="238">
        <f>Q231*H231</f>
        <v>1.8013464</v>
      </c>
      <c r="S231" s="238">
        <v>0</v>
      </c>
      <c r="T231" s="23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0" t="s">
        <v>155</v>
      </c>
      <c r="AT231" s="240" t="s">
        <v>159</v>
      </c>
      <c r="AU231" s="240" t="s">
        <v>89</v>
      </c>
      <c r="AY231" s="17" t="s">
        <v>156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7" t="s">
        <v>87</v>
      </c>
      <c r="BK231" s="241">
        <f>ROUND(I231*H231,2)</f>
        <v>0</v>
      </c>
      <c r="BL231" s="17" t="s">
        <v>155</v>
      </c>
      <c r="BM231" s="240" t="s">
        <v>385</v>
      </c>
    </row>
    <row r="232" spans="1:47" s="2" customFormat="1" ht="12">
      <c r="A232" s="38"/>
      <c r="B232" s="39"/>
      <c r="C232" s="40"/>
      <c r="D232" s="242" t="s">
        <v>165</v>
      </c>
      <c r="E232" s="40"/>
      <c r="F232" s="243" t="s">
        <v>386</v>
      </c>
      <c r="G232" s="40"/>
      <c r="H232" s="40"/>
      <c r="I232" s="244"/>
      <c r="J232" s="40"/>
      <c r="K232" s="40"/>
      <c r="L232" s="44"/>
      <c r="M232" s="245"/>
      <c r="N232" s="246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165</v>
      </c>
      <c r="AU232" s="17" t="s">
        <v>89</v>
      </c>
    </row>
    <row r="233" spans="1:51" s="13" customFormat="1" ht="12">
      <c r="A233" s="13"/>
      <c r="B233" s="251"/>
      <c r="C233" s="252"/>
      <c r="D233" s="242" t="s">
        <v>257</v>
      </c>
      <c r="E233" s="253" t="s">
        <v>1</v>
      </c>
      <c r="F233" s="254" t="s">
        <v>387</v>
      </c>
      <c r="G233" s="252"/>
      <c r="H233" s="255">
        <v>0.72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1" t="s">
        <v>257</v>
      </c>
      <c r="AU233" s="261" t="s">
        <v>89</v>
      </c>
      <c r="AV233" s="13" t="s">
        <v>89</v>
      </c>
      <c r="AW233" s="13" t="s">
        <v>35</v>
      </c>
      <c r="AX233" s="13" t="s">
        <v>79</v>
      </c>
      <c r="AY233" s="261" t="s">
        <v>156</v>
      </c>
    </row>
    <row r="234" spans="1:51" s="14" customFormat="1" ht="12">
      <c r="A234" s="14"/>
      <c r="B234" s="262"/>
      <c r="C234" s="263"/>
      <c r="D234" s="242" t="s">
        <v>257</v>
      </c>
      <c r="E234" s="264" t="s">
        <v>1</v>
      </c>
      <c r="F234" s="265" t="s">
        <v>259</v>
      </c>
      <c r="G234" s="263"/>
      <c r="H234" s="266">
        <v>0.72</v>
      </c>
      <c r="I234" s="267"/>
      <c r="J234" s="263"/>
      <c r="K234" s="263"/>
      <c r="L234" s="268"/>
      <c r="M234" s="269"/>
      <c r="N234" s="270"/>
      <c r="O234" s="270"/>
      <c r="P234" s="270"/>
      <c r="Q234" s="270"/>
      <c r="R234" s="270"/>
      <c r="S234" s="270"/>
      <c r="T234" s="27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2" t="s">
        <v>257</v>
      </c>
      <c r="AU234" s="272" t="s">
        <v>89</v>
      </c>
      <c r="AV234" s="14" t="s">
        <v>105</v>
      </c>
      <c r="AW234" s="14" t="s">
        <v>35</v>
      </c>
      <c r="AX234" s="14" t="s">
        <v>87</v>
      </c>
      <c r="AY234" s="272" t="s">
        <v>156</v>
      </c>
    </row>
    <row r="235" spans="1:65" s="2" customFormat="1" ht="16.5" customHeight="1">
      <c r="A235" s="38"/>
      <c r="B235" s="39"/>
      <c r="C235" s="228" t="s">
        <v>388</v>
      </c>
      <c r="D235" s="228" t="s">
        <v>159</v>
      </c>
      <c r="E235" s="229" t="s">
        <v>389</v>
      </c>
      <c r="F235" s="230" t="s">
        <v>390</v>
      </c>
      <c r="G235" s="231" t="s">
        <v>245</v>
      </c>
      <c r="H235" s="232">
        <v>1.44</v>
      </c>
      <c r="I235" s="233"/>
      <c r="J235" s="234">
        <f>ROUND(I235*H235,2)</f>
        <v>0</v>
      </c>
      <c r="K235" s="235"/>
      <c r="L235" s="44"/>
      <c r="M235" s="236" t="s">
        <v>1</v>
      </c>
      <c r="N235" s="237" t="s">
        <v>44</v>
      </c>
      <c r="O235" s="91"/>
      <c r="P235" s="238">
        <f>O235*H235</f>
        <v>0</v>
      </c>
      <c r="Q235" s="238">
        <v>0.00264</v>
      </c>
      <c r="R235" s="238">
        <f>Q235*H235</f>
        <v>0.0038016</v>
      </c>
      <c r="S235" s="238">
        <v>0</v>
      </c>
      <c r="T235" s="23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0" t="s">
        <v>155</v>
      </c>
      <c r="AT235" s="240" t="s">
        <v>159</v>
      </c>
      <c r="AU235" s="240" t="s">
        <v>89</v>
      </c>
      <c r="AY235" s="17" t="s">
        <v>156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7" t="s">
        <v>87</v>
      </c>
      <c r="BK235" s="241">
        <f>ROUND(I235*H235,2)</f>
        <v>0</v>
      </c>
      <c r="BL235" s="17" t="s">
        <v>155</v>
      </c>
      <c r="BM235" s="240" t="s">
        <v>391</v>
      </c>
    </row>
    <row r="236" spans="1:47" s="2" customFormat="1" ht="12">
      <c r="A236" s="38"/>
      <c r="B236" s="39"/>
      <c r="C236" s="40"/>
      <c r="D236" s="242" t="s">
        <v>165</v>
      </c>
      <c r="E236" s="40"/>
      <c r="F236" s="243" t="s">
        <v>392</v>
      </c>
      <c r="G236" s="40"/>
      <c r="H236" s="40"/>
      <c r="I236" s="244"/>
      <c r="J236" s="40"/>
      <c r="K236" s="40"/>
      <c r="L236" s="44"/>
      <c r="M236" s="245"/>
      <c r="N236" s="246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165</v>
      </c>
      <c r="AU236" s="17" t="s">
        <v>89</v>
      </c>
    </row>
    <row r="237" spans="1:51" s="13" customFormat="1" ht="12">
      <c r="A237" s="13"/>
      <c r="B237" s="251"/>
      <c r="C237" s="252"/>
      <c r="D237" s="242" t="s">
        <v>257</v>
      </c>
      <c r="E237" s="253" t="s">
        <v>1</v>
      </c>
      <c r="F237" s="254" t="s">
        <v>393</v>
      </c>
      <c r="G237" s="252"/>
      <c r="H237" s="255">
        <v>1.44</v>
      </c>
      <c r="I237" s="256"/>
      <c r="J237" s="252"/>
      <c r="K237" s="252"/>
      <c r="L237" s="257"/>
      <c r="M237" s="258"/>
      <c r="N237" s="259"/>
      <c r="O237" s="259"/>
      <c r="P237" s="259"/>
      <c r="Q237" s="259"/>
      <c r="R237" s="259"/>
      <c r="S237" s="259"/>
      <c r="T237" s="26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1" t="s">
        <v>257</v>
      </c>
      <c r="AU237" s="261" t="s">
        <v>89</v>
      </c>
      <c r="AV237" s="13" t="s">
        <v>89</v>
      </c>
      <c r="AW237" s="13" t="s">
        <v>35</v>
      </c>
      <c r="AX237" s="13" t="s">
        <v>79</v>
      </c>
      <c r="AY237" s="261" t="s">
        <v>156</v>
      </c>
    </row>
    <row r="238" spans="1:51" s="14" customFormat="1" ht="12">
      <c r="A238" s="14"/>
      <c r="B238" s="262"/>
      <c r="C238" s="263"/>
      <c r="D238" s="242" t="s">
        <v>257</v>
      </c>
      <c r="E238" s="264" t="s">
        <v>1</v>
      </c>
      <c r="F238" s="265" t="s">
        <v>394</v>
      </c>
      <c r="G238" s="263"/>
      <c r="H238" s="266">
        <v>1.44</v>
      </c>
      <c r="I238" s="267"/>
      <c r="J238" s="263"/>
      <c r="K238" s="263"/>
      <c r="L238" s="268"/>
      <c r="M238" s="269"/>
      <c r="N238" s="270"/>
      <c r="O238" s="270"/>
      <c r="P238" s="270"/>
      <c r="Q238" s="270"/>
      <c r="R238" s="270"/>
      <c r="S238" s="270"/>
      <c r="T238" s="27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2" t="s">
        <v>257</v>
      </c>
      <c r="AU238" s="272" t="s">
        <v>89</v>
      </c>
      <c r="AV238" s="14" t="s">
        <v>105</v>
      </c>
      <c r="AW238" s="14" t="s">
        <v>35</v>
      </c>
      <c r="AX238" s="14" t="s">
        <v>87</v>
      </c>
      <c r="AY238" s="272" t="s">
        <v>156</v>
      </c>
    </row>
    <row r="239" spans="1:65" s="2" customFormat="1" ht="24.15" customHeight="1">
      <c r="A239" s="38"/>
      <c r="B239" s="39"/>
      <c r="C239" s="228" t="s">
        <v>395</v>
      </c>
      <c r="D239" s="228" t="s">
        <v>159</v>
      </c>
      <c r="E239" s="229" t="s">
        <v>396</v>
      </c>
      <c r="F239" s="230" t="s">
        <v>397</v>
      </c>
      <c r="G239" s="231" t="s">
        <v>262</v>
      </c>
      <c r="H239" s="232">
        <v>2.121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44</v>
      </c>
      <c r="O239" s="91"/>
      <c r="P239" s="238">
        <f>O239*H239</f>
        <v>0</v>
      </c>
      <c r="Q239" s="238">
        <v>2.459</v>
      </c>
      <c r="R239" s="238">
        <f>Q239*H239</f>
        <v>5.215539000000001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155</v>
      </c>
      <c r="AT239" s="240" t="s">
        <v>159</v>
      </c>
      <c r="AU239" s="240" t="s">
        <v>89</v>
      </c>
      <c r="AY239" s="17" t="s">
        <v>156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87</v>
      </c>
      <c r="BK239" s="241">
        <f>ROUND(I239*H239,2)</f>
        <v>0</v>
      </c>
      <c r="BL239" s="17" t="s">
        <v>155</v>
      </c>
      <c r="BM239" s="240" t="s">
        <v>398</v>
      </c>
    </row>
    <row r="240" spans="1:47" s="2" customFormat="1" ht="12">
      <c r="A240" s="38"/>
      <c r="B240" s="39"/>
      <c r="C240" s="40"/>
      <c r="D240" s="242" t="s">
        <v>165</v>
      </c>
      <c r="E240" s="40"/>
      <c r="F240" s="243" t="s">
        <v>399</v>
      </c>
      <c r="G240" s="40"/>
      <c r="H240" s="40"/>
      <c r="I240" s="244"/>
      <c r="J240" s="40"/>
      <c r="K240" s="40"/>
      <c r="L240" s="44"/>
      <c r="M240" s="245"/>
      <c r="N240" s="246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165</v>
      </c>
      <c r="AU240" s="17" t="s">
        <v>89</v>
      </c>
    </row>
    <row r="241" spans="1:51" s="13" customFormat="1" ht="12">
      <c r="A241" s="13"/>
      <c r="B241" s="251"/>
      <c r="C241" s="252"/>
      <c r="D241" s="242" t="s">
        <v>257</v>
      </c>
      <c r="E241" s="253" t="s">
        <v>1</v>
      </c>
      <c r="F241" s="254" t="s">
        <v>400</v>
      </c>
      <c r="G241" s="252"/>
      <c r="H241" s="255">
        <v>0.539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1" t="s">
        <v>257</v>
      </c>
      <c r="AU241" s="261" t="s">
        <v>89</v>
      </c>
      <c r="AV241" s="13" t="s">
        <v>89</v>
      </c>
      <c r="AW241" s="13" t="s">
        <v>35</v>
      </c>
      <c r="AX241" s="13" t="s">
        <v>79</v>
      </c>
      <c r="AY241" s="261" t="s">
        <v>156</v>
      </c>
    </row>
    <row r="242" spans="1:51" s="13" customFormat="1" ht="12">
      <c r="A242" s="13"/>
      <c r="B242" s="251"/>
      <c r="C242" s="252"/>
      <c r="D242" s="242" t="s">
        <v>257</v>
      </c>
      <c r="E242" s="253" t="s">
        <v>1</v>
      </c>
      <c r="F242" s="254" t="s">
        <v>401</v>
      </c>
      <c r="G242" s="252"/>
      <c r="H242" s="255">
        <v>1.078</v>
      </c>
      <c r="I242" s="256"/>
      <c r="J242" s="252"/>
      <c r="K242" s="252"/>
      <c r="L242" s="257"/>
      <c r="M242" s="258"/>
      <c r="N242" s="259"/>
      <c r="O242" s="259"/>
      <c r="P242" s="259"/>
      <c r="Q242" s="259"/>
      <c r="R242" s="259"/>
      <c r="S242" s="259"/>
      <c r="T242" s="26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1" t="s">
        <v>257</v>
      </c>
      <c r="AU242" s="261" t="s">
        <v>89</v>
      </c>
      <c r="AV242" s="13" t="s">
        <v>89</v>
      </c>
      <c r="AW242" s="13" t="s">
        <v>35</v>
      </c>
      <c r="AX242" s="13" t="s">
        <v>79</v>
      </c>
      <c r="AY242" s="261" t="s">
        <v>156</v>
      </c>
    </row>
    <row r="243" spans="1:51" s="13" customFormat="1" ht="12">
      <c r="A243" s="13"/>
      <c r="B243" s="251"/>
      <c r="C243" s="252"/>
      <c r="D243" s="242" t="s">
        <v>257</v>
      </c>
      <c r="E243" s="253" t="s">
        <v>1</v>
      </c>
      <c r="F243" s="254" t="s">
        <v>402</v>
      </c>
      <c r="G243" s="252"/>
      <c r="H243" s="255">
        <v>0.504</v>
      </c>
      <c r="I243" s="256"/>
      <c r="J243" s="252"/>
      <c r="K243" s="252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257</v>
      </c>
      <c r="AU243" s="261" t="s">
        <v>89</v>
      </c>
      <c r="AV243" s="13" t="s">
        <v>89</v>
      </c>
      <c r="AW243" s="13" t="s">
        <v>35</v>
      </c>
      <c r="AX243" s="13" t="s">
        <v>79</v>
      </c>
      <c r="AY243" s="261" t="s">
        <v>156</v>
      </c>
    </row>
    <row r="244" spans="1:51" s="14" customFormat="1" ht="12">
      <c r="A244" s="14"/>
      <c r="B244" s="262"/>
      <c r="C244" s="263"/>
      <c r="D244" s="242" t="s">
        <v>257</v>
      </c>
      <c r="E244" s="264" t="s">
        <v>1</v>
      </c>
      <c r="F244" s="265" t="s">
        <v>259</v>
      </c>
      <c r="G244" s="263"/>
      <c r="H244" s="266">
        <v>2.121</v>
      </c>
      <c r="I244" s="267"/>
      <c r="J244" s="263"/>
      <c r="K244" s="263"/>
      <c r="L244" s="268"/>
      <c r="M244" s="269"/>
      <c r="N244" s="270"/>
      <c r="O244" s="270"/>
      <c r="P244" s="270"/>
      <c r="Q244" s="270"/>
      <c r="R244" s="270"/>
      <c r="S244" s="270"/>
      <c r="T244" s="27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2" t="s">
        <v>257</v>
      </c>
      <c r="AU244" s="272" t="s">
        <v>89</v>
      </c>
      <c r="AV244" s="14" t="s">
        <v>105</v>
      </c>
      <c r="AW244" s="14" t="s">
        <v>35</v>
      </c>
      <c r="AX244" s="14" t="s">
        <v>87</v>
      </c>
      <c r="AY244" s="272" t="s">
        <v>156</v>
      </c>
    </row>
    <row r="245" spans="1:63" s="12" customFormat="1" ht="22.8" customHeight="1">
      <c r="A245" s="12"/>
      <c r="B245" s="212"/>
      <c r="C245" s="213"/>
      <c r="D245" s="214" t="s">
        <v>78</v>
      </c>
      <c r="E245" s="226" t="s">
        <v>105</v>
      </c>
      <c r="F245" s="226" t="s">
        <v>403</v>
      </c>
      <c r="G245" s="213"/>
      <c r="H245" s="213"/>
      <c r="I245" s="216"/>
      <c r="J245" s="227">
        <f>BK245</f>
        <v>0</v>
      </c>
      <c r="K245" s="213"/>
      <c r="L245" s="218"/>
      <c r="M245" s="219"/>
      <c r="N245" s="220"/>
      <c r="O245" s="220"/>
      <c r="P245" s="221">
        <f>SUM(P246:P403)</f>
        <v>0</v>
      </c>
      <c r="Q245" s="220"/>
      <c r="R245" s="221">
        <f>SUM(R246:R403)</f>
        <v>114.56958887</v>
      </c>
      <c r="S245" s="220"/>
      <c r="T245" s="222">
        <f>SUM(T246:T403)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3" t="s">
        <v>87</v>
      </c>
      <c r="AT245" s="224" t="s">
        <v>78</v>
      </c>
      <c r="AU245" s="224" t="s">
        <v>87</v>
      </c>
      <c r="AY245" s="223" t="s">
        <v>156</v>
      </c>
      <c r="BK245" s="225">
        <f>SUM(BK246:BK403)</f>
        <v>0</v>
      </c>
    </row>
    <row r="246" spans="1:65" s="2" customFormat="1" ht="24.15" customHeight="1">
      <c r="A246" s="38"/>
      <c r="B246" s="39"/>
      <c r="C246" s="228" t="s">
        <v>404</v>
      </c>
      <c r="D246" s="228" t="s">
        <v>159</v>
      </c>
      <c r="E246" s="229" t="s">
        <v>405</v>
      </c>
      <c r="F246" s="230" t="s">
        <v>406</v>
      </c>
      <c r="G246" s="231" t="s">
        <v>262</v>
      </c>
      <c r="H246" s="232">
        <v>0.45</v>
      </c>
      <c r="I246" s="233"/>
      <c r="J246" s="234">
        <f>ROUND(I246*H246,2)</f>
        <v>0</v>
      </c>
      <c r="K246" s="235"/>
      <c r="L246" s="44"/>
      <c r="M246" s="236" t="s">
        <v>1</v>
      </c>
      <c r="N246" s="237" t="s">
        <v>44</v>
      </c>
      <c r="O246" s="91"/>
      <c r="P246" s="238">
        <f>O246*H246</f>
        <v>0</v>
      </c>
      <c r="Q246" s="238">
        <v>1.8775</v>
      </c>
      <c r="R246" s="238">
        <f>Q246*H246</f>
        <v>0.844875</v>
      </c>
      <c r="S246" s="238">
        <v>0</v>
      </c>
      <c r="T246" s="23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0" t="s">
        <v>155</v>
      </c>
      <c r="AT246" s="240" t="s">
        <v>159</v>
      </c>
      <c r="AU246" s="240" t="s">
        <v>89</v>
      </c>
      <c r="AY246" s="17" t="s">
        <v>156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7" t="s">
        <v>87</v>
      </c>
      <c r="BK246" s="241">
        <f>ROUND(I246*H246,2)</f>
        <v>0</v>
      </c>
      <c r="BL246" s="17" t="s">
        <v>155</v>
      </c>
      <c r="BM246" s="240" t="s">
        <v>407</v>
      </c>
    </row>
    <row r="247" spans="1:47" s="2" customFormat="1" ht="12">
      <c r="A247" s="38"/>
      <c r="B247" s="39"/>
      <c r="C247" s="40"/>
      <c r="D247" s="242" t="s">
        <v>165</v>
      </c>
      <c r="E247" s="40"/>
      <c r="F247" s="243" t="s">
        <v>408</v>
      </c>
      <c r="G247" s="40"/>
      <c r="H247" s="40"/>
      <c r="I247" s="244"/>
      <c r="J247" s="40"/>
      <c r="K247" s="40"/>
      <c r="L247" s="44"/>
      <c r="M247" s="245"/>
      <c r="N247" s="246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165</v>
      </c>
      <c r="AU247" s="17" t="s">
        <v>89</v>
      </c>
    </row>
    <row r="248" spans="1:51" s="13" customFormat="1" ht="12">
      <c r="A248" s="13"/>
      <c r="B248" s="251"/>
      <c r="C248" s="252"/>
      <c r="D248" s="242" t="s">
        <v>257</v>
      </c>
      <c r="E248" s="253" t="s">
        <v>1</v>
      </c>
      <c r="F248" s="254" t="s">
        <v>409</v>
      </c>
      <c r="G248" s="252"/>
      <c r="H248" s="255">
        <v>0.25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1" t="s">
        <v>257</v>
      </c>
      <c r="AU248" s="261" t="s">
        <v>89</v>
      </c>
      <c r="AV248" s="13" t="s">
        <v>89</v>
      </c>
      <c r="AW248" s="13" t="s">
        <v>35</v>
      </c>
      <c r="AX248" s="13" t="s">
        <v>79</v>
      </c>
      <c r="AY248" s="261" t="s">
        <v>156</v>
      </c>
    </row>
    <row r="249" spans="1:51" s="14" customFormat="1" ht="12">
      <c r="A249" s="14"/>
      <c r="B249" s="262"/>
      <c r="C249" s="263"/>
      <c r="D249" s="242" t="s">
        <v>257</v>
      </c>
      <c r="E249" s="264" t="s">
        <v>1</v>
      </c>
      <c r="F249" s="265" t="s">
        <v>410</v>
      </c>
      <c r="G249" s="263"/>
      <c r="H249" s="266">
        <v>0.25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2" t="s">
        <v>257</v>
      </c>
      <c r="AU249" s="272" t="s">
        <v>89</v>
      </c>
      <c r="AV249" s="14" t="s">
        <v>105</v>
      </c>
      <c r="AW249" s="14" t="s">
        <v>35</v>
      </c>
      <c r="AX249" s="14" t="s">
        <v>79</v>
      </c>
      <c r="AY249" s="272" t="s">
        <v>156</v>
      </c>
    </row>
    <row r="250" spans="1:51" s="13" customFormat="1" ht="12">
      <c r="A250" s="13"/>
      <c r="B250" s="251"/>
      <c r="C250" s="252"/>
      <c r="D250" s="242" t="s">
        <v>257</v>
      </c>
      <c r="E250" s="253" t="s">
        <v>1</v>
      </c>
      <c r="F250" s="254" t="s">
        <v>411</v>
      </c>
      <c r="G250" s="252"/>
      <c r="H250" s="255">
        <v>0.2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1" t="s">
        <v>257</v>
      </c>
      <c r="AU250" s="261" t="s">
        <v>89</v>
      </c>
      <c r="AV250" s="13" t="s">
        <v>89</v>
      </c>
      <c r="AW250" s="13" t="s">
        <v>35</v>
      </c>
      <c r="AX250" s="13" t="s">
        <v>79</v>
      </c>
      <c r="AY250" s="261" t="s">
        <v>156</v>
      </c>
    </row>
    <row r="251" spans="1:51" s="14" customFormat="1" ht="12">
      <c r="A251" s="14"/>
      <c r="B251" s="262"/>
      <c r="C251" s="263"/>
      <c r="D251" s="242" t="s">
        <v>257</v>
      </c>
      <c r="E251" s="264" t="s">
        <v>1</v>
      </c>
      <c r="F251" s="265" t="s">
        <v>259</v>
      </c>
      <c r="G251" s="263"/>
      <c r="H251" s="266">
        <v>0.2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2" t="s">
        <v>257</v>
      </c>
      <c r="AU251" s="272" t="s">
        <v>89</v>
      </c>
      <c r="AV251" s="14" t="s">
        <v>105</v>
      </c>
      <c r="AW251" s="14" t="s">
        <v>35</v>
      </c>
      <c r="AX251" s="14" t="s">
        <v>79</v>
      </c>
      <c r="AY251" s="272" t="s">
        <v>156</v>
      </c>
    </row>
    <row r="252" spans="1:51" s="15" customFormat="1" ht="12">
      <c r="A252" s="15"/>
      <c r="B252" s="284"/>
      <c r="C252" s="285"/>
      <c r="D252" s="242" t="s">
        <v>257</v>
      </c>
      <c r="E252" s="286" t="s">
        <v>1</v>
      </c>
      <c r="F252" s="287" t="s">
        <v>342</v>
      </c>
      <c r="G252" s="285"/>
      <c r="H252" s="288">
        <v>0.45</v>
      </c>
      <c r="I252" s="289"/>
      <c r="J252" s="285"/>
      <c r="K252" s="285"/>
      <c r="L252" s="290"/>
      <c r="M252" s="291"/>
      <c r="N252" s="292"/>
      <c r="O252" s="292"/>
      <c r="P252" s="292"/>
      <c r="Q252" s="292"/>
      <c r="R252" s="292"/>
      <c r="S252" s="292"/>
      <c r="T252" s="29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4" t="s">
        <v>257</v>
      </c>
      <c r="AU252" s="294" t="s">
        <v>89</v>
      </c>
      <c r="AV252" s="15" t="s">
        <v>155</v>
      </c>
      <c r="AW252" s="15" t="s">
        <v>35</v>
      </c>
      <c r="AX252" s="15" t="s">
        <v>87</v>
      </c>
      <c r="AY252" s="294" t="s">
        <v>156</v>
      </c>
    </row>
    <row r="253" spans="1:65" s="2" customFormat="1" ht="24.15" customHeight="1">
      <c r="A253" s="38"/>
      <c r="B253" s="39"/>
      <c r="C253" s="228" t="s">
        <v>412</v>
      </c>
      <c r="D253" s="228" t="s">
        <v>159</v>
      </c>
      <c r="E253" s="229" t="s">
        <v>413</v>
      </c>
      <c r="F253" s="230" t="s">
        <v>414</v>
      </c>
      <c r="G253" s="231" t="s">
        <v>262</v>
      </c>
      <c r="H253" s="232">
        <v>3.373</v>
      </c>
      <c r="I253" s="233"/>
      <c r="J253" s="234">
        <f>ROUND(I253*H253,2)</f>
        <v>0</v>
      </c>
      <c r="K253" s="235"/>
      <c r="L253" s="44"/>
      <c r="M253" s="236" t="s">
        <v>1</v>
      </c>
      <c r="N253" s="237" t="s">
        <v>44</v>
      </c>
      <c r="O253" s="91"/>
      <c r="P253" s="238">
        <f>O253*H253</f>
        <v>0</v>
      </c>
      <c r="Q253" s="238">
        <v>1.8775</v>
      </c>
      <c r="R253" s="238">
        <f>Q253*H253</f>
        <v>6.3328075</v>
      </c>
      <c r="S253" s="238">
        <v>0</v>
      </c>
      <c r="T253" s="23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0" t="s">
        <v>155</v>
      </c>
      <c r="AT253" s="240" t="s">
        <v>159</v>
      </c>
      <c r="AU253" s="240" t="s">
        <v>89</v>
      </c>
      <c r="AY253" s="17" t="s">
        <v>156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7" t="s">
        <v>87</v>
      </c>
      <c r="BK253" s="241">
        <f>ROUND(I253*H253,2)</f>
        <v>0</v>
      </c>
      <c r="BL253" s="17" t="s">
        <v>155</v>
      </c>
      <c r="BM253" s="240" t="s">
        <v>415</v>
      </c>
    </row>
    <row r="254" spans="1:47" s="2" customFormat="1" ht="12">
      <c r="A254" s="38"/>
      <c r="B254" s="39"/>
      <c r="C254" s="40"/>
      <c r="D254" s="242" t="s">
        <v>165</v>
      </c>
      <c r="E254" s="40"/>
      <c r="F254" s="243" t="s">
        <v>416</v>
      </c>
      <c r="G254" s="40"/>
      <c r="H254" s="40"/>
      <c r="I254" s="244"/>
      <c r="J254" s="40"/>
      <c r="K254" s="40"/>
      <c r="L254" s="44"/>
      <c r="M254" s="245"/>
      <c r="N254" s="246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165</v>
      </c>
      <c r="AU254" s="17" t="s">
        <v>89</v>
      </c>
    </row>
    <row r="255" spans="1:51" s="13" customFormat="1" ht="12">
      <c r="A255" s="13"/>
      <c r="B255" s="251"/>
      <c r="C255" s="252"/>
      <c r="D255" s="242" t="s">
        <v>257</v>
      </c>
      <c r="E255" s="253" t="s">
        <v>1</v>
      </c>
      <c r="F255" s="254" t="s">
        <v>417</v>
      </c>
      <c r="G255" s="252"/>
      <c r="H255" s="255">
        <v>0.567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1" t="s">
        <v>257</v>
      </c>
      <c r="AU255" s="261" t="s">
        <v>89</v>
      </c>
      <c r="AV255" s="13" t="s">
        <v>89</v>
      </c>
      <c r="AW255" s="13" t="s">
        <v>35</v>
      </c>
      <c r="AX255" s="13" t="s">
        <v>79</v>
      </c>
      <c r="AY255" s="261" t="s">
        <v>156</v>
      </c>
    </row>
    <row r="256" spans="1:51" s="14" customFormat="1" ht="12">
      <c r="A256" s="14"/>
      <c r="B256" s="262"/>
      <c r="C256" s="263"/>
      <c r="D256" s="242" t="s">
        <v>257</v>
      </c>
      <c r="E256" s="264" t="s">
        <v>1</v>
      </c>
      <c r="F256" s="265" t="s">
        <v>418</v>
      </c>
      <c r="G256" s="263"/>
      <c r="H256" s="266">
        <v>0.567</v>
      </c>
      <c r="I256" s="267"/>
      <c r="J256" s="263"/>
      <c r="K256" s="263"/>
      <c r="L256" s="268"/>
      <c r="M256" s="269"/>
      <c r="N256" s="270"/>
      <c r="O256" s="270"/>
      <c r="P256" s="270"/>
      <c r="Q256" s="270"/>
      <c r="R256" s="270"/>
      <c r="S256" s="270"/>
      <c r="T256" s="27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2" t="s">
        <v>257</v>
      </c>
      <c r="AU256" s="272" t="s">
        <v>89</v>
      </c>
      <c r="AV256" s="14" t="s">
        <v>105</v>
      </c>
      <c r="AW256" s="14" t="s">
        <v>35</v>
      </c>
      <c r="AX256" s="14" t="s">
        <v>79</v>
      </c>
      <c r="AY256" s="272" t="s">
        <v>156</v>
      </c>
    </row>
    <row r="257" spans="1:51" s="13" customFormat="1" ht="12">
      <c r="A257" s="13"/>
      <c r="B257" s="251"/>
      <c r="C257" s="252"/>
      <c r="D257" s="242" t="s">
        <v>257</v>
      </c>
      <c r="E257" s="253" t="s">
        <v>1</v>
      </c>
      <c r="F257" s="254" t="s">
        <v>419</v>
      </c>
      <c r="G257" s="252"/>
      <c r="H257" s="255">
        <v>1.256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1" t="s">
        <v>257</v>
      </c>
      <c r="AU257" s="261" t="s">
        <v>89</v>
      </c>
      <c r="AV257" s="13" t="s">
        <v>89</v>
      </c>
      <c r="AW257" s="13" t="s">
        <v>35</v>
      </c>
      <c r="AX257" s="13" t="s">
        <v>79</v>
      </c>
      <c r="AY257" s="261" t="s">
        <v>156</v>
      </c>
    </row>
    <row r="258" spans="1:51" s="14" customFormat="1" ht="12">
      <c r="A258" s="14"/>
      <c r="B258" s="262"/>
      <c r="C258" s="263"/>
      <c r="D258" s="242" t="s">
        <v>257</v>
      </c>
      <c r="E258" s="264" t="s">
        <v>1</v>
      </c>
      <c r="F258" s="265" t="s">
        <v>420</v>
      </c>
      <c r="G258" s="263"/>
      <c r="H258" s="266">
        <v>1.256</v>
      </c>
      <c r="I258" s="267"/>
      <c r="J258" s="263"/>
      <c r="K258" s="263"/>
      <c r="L258" s="268"/>
      <c r="M258" s="269"/>
      <c r="N258" s="270"/>
      <c r="O258" s="270"/>
      <c r="P258" s="270"/>
      <c r="Q258" s="270"/>
      <c r="R258" s="270"/>
      <c r="S258" s="270"/>
      <c r="T258" s="27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2" t="s">
        <v>257</v>
      </c>
      <c r="AU258" s="272" t="s">
        <v>89</v>
      </c>
      <c r="AV258" s="14" t="s">
        <v>105</v>
      </c>
      <c r="AW258" s="14" t="s">
        <v>35</v>
      </c>
      <c r="AX258" s="14" t="s">
        <v>79</v>
      </c>
      <c r="AY258" s="272" t="s">
        <v>156</v>
      </c>
    </row>
    <row r="259" spans="1:51" s="13" customFormat="1" ht="12">
      <c r="A259" s="13"/>
      <c r="B259" s="251"/>
      <c r="C259" s="252"/>
      <c r="D259" s="242" t="s">
        <v>257</v>
      </c>
      <c r="E259" s="253" t="s">
        <v>1</v>
      </c>
      <c r="F259" s="254" t="s">
        <v>421</v>
      </c>
      <c r="G259" s="252"/>
      <c r="H259" s="255">
        <v>0.25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257</v>
      </c>
      <c r="AU259" s="261" t="s">
        <v>89</v>
      </c>
      <c r="AV259" s="13" t="s">
        <v>89</v>
      </c>
      <c r="AW259" s="13" t="s">
        <v>35</v>
      </c>
      <c r="AX259" s="13" t="s">
        <v>79</v>
      </c>
      <c r="AY259" s="261" t="s">
        <v>156</v>
      </c>
    </row>
    <row r="260" spans="1:51" s="14" customFormat="1" ht="12">
      <c r="A260" s="14"/>
      <c r="B260" s="262"/>
      <c r="C260" s="263"/>
      <c r="D260" s="242" t="s">
        <v>257</v>
      </c>
      <c r="E260" s="264" t="s">
        <v>1</v>
      </c>
      <c r="F260" s="265" t="s">
        <v>259</v>
      </c>
      <c r="G260" s="263"/>
      <c r="H260" s="266">
        <v>0.25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2" t="s">
        <v>257</v>
      </c>
      <c r="AU260" s="272" t="s">
        <v>89</v>
      </c>
      <c r="AV260" s="14" t="s">
        <v>105</v>
      </c>
      <c r="AW260" s="14" t="s">
        <v>35</v>
      </c>
      <c r="AX260" s="14" t="s">
        <v>79</v>
      </c>
      <c r="AY260" s="272" t="s">
        <v>156</v>
      </c>
    </row>
    <row r="261" spans="1:51" s="13" customFormat="1" ht="12">
      <c r="A261" s="13"/>
      <c r="B261" s="251"/>
      <c r="C261" s="252"/>
      <c r="D261" s="242" t="s">
        <v>257</v>
      </c>
      <c r="E261" s="253" t="s">
        <v>1</v>
      </c>
      <c r="F261" s="254" t="s">
        <v>422</v>
      </c>
      <c r="G261" s="252"/>
      <c r="H261" s="255">
        <v>1.3</v>
      </c>
      <c r="I261" s="256"/>
      <c r="J261" s="252"/>
      <c r="K261" s="252"/>
      <c r="L261" s="257"/>
      <c r="M261" s="258"/>
      <c r="N261" s="259"/>
      <c r="O261" s="259"/>
      <c r="P261" s="259"/>
      <c r="Q261" s="259"/>
      <c r="R261" s="259"/>
      <c r="S261" s="259"/>
      <c r="T261" s="26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1" t="s">
        <v>257</v>
      </c>
      <c r="AU261" s="261" t="s">
        <v>89</v>
      </c>
      <c r="AV261" s="13" t="s">
        <v>89</v>
      </c>
      <c r="AW261" s="13" t="s">
        <v>35</v>
      </c>
      <c r="AX261" s="13" t="s">
        <v>79</v>
      </c>
      <c r="AY261" s="261" t="s">
        <v>156</v>
      </c>
    </row>
    <row r="262" spans="1:51" s="14" customFormat="1" ht="12">
      <c r="A262" s="14"/>
      <c r="B262" s="262"/>
      <c r="C262" s="263"/>
      <c r="D262" s="242" t="s">
        <v>257</v>
      </c>
      <c r="E262" s="264" t="s">
        <v>1</v>
      </c>
      <c r="F262" s="265" t="s">
        <v>423</v>
      </c>
      <c r="G262" s="263"/>
      <c r="H262" s="266">
        <v>1.3</v>
      </c>
      <c r="I262" s="267"/>
      <c r="J262" s="263"/>
      <c r="K262" s="263"/>
      <c r="L262" s="268"/>
      <c r="M262" s="269"/>
      <c r="N262" s="270"/>
      <c r="O262" s="270"/>
      <c r="P262" s="270"/>
      <c r="Q262" s="270"/>
      <c r="R262" s="270"/>
      <c r="S262" s="270"/>
      <c r="T262" s="27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2" t="s">
        <v>257</v>
      </c>
      <c r="AU262" s="272" t="s">
        <v>89</v>
      </c>
      <c r="AV262" s="14" t="s">
        <v>105</v>
      </c>
      <c r="AW262" s="14" t="s">
        <v>35</v>
      </c>
      <c r="AX262" s="14" t="s">
        <v>79</v>
      </c>
      <c r="AY262" s="272" t="s">
        <v>156</v>
      </c>
    </row>
    <row r="263" spans="1:51" s="15" customFormat="1" ht="12">
      <c r="A263" s="15"/>
      <c r="B263" s="284"/>
      <c r="C263" s="285"/>
      <c r="D263" s="242" t="s">
        <v>257</v>
      </c>
      <c r="E263" s="286" t="s">
        <v>1</v>
      </c>
      <c r="F263" s="287" t="s">
        <v>342</v>
      </c>
      <c r="G263" s="285"/>
      <c r="H263" s="288">
        <v>3.373</v>
      </c>
      <c r="I263" s="289"/>
      <c r="J263" s="285"/>
      <c r="K263" s="285"/>
      <c r="L263" s="290"/>
      <c r="M263" s="291"/>
      <c r="N263" s="292"/>
      <c r="O263" s="292"/>
      <c r="P263" s="292"/>
      <c r="Q263" s="292"/>
      <c r="R263" s="292"/>
      <c r="S263" s="292"/>
      <c r="T263" s="29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4" t="s">
        <v>257</v>
      </c>
      <c r="AU263" s="294" t="s">
        <v>89</v>
      </c>
      <c r="AV263" s="15" t="s">
        <v>155</v>
      </c>
      <c r="AW263" s="15" t="s">
        <v>35</v>
      </c>
      <c r="AX263" s="15" t="s">
        <v>87</v>
      </c>
      <c r="AY263" s="294" t="s">
        <v>156</v>
      </c>
    </row>
    <row r="264" spans="1:65" s="2" customFormat="1" ht="33" customHeight="1">
      <c r="A264" s="38"/>
      <c r="B264" s="39"/>
      <c r="C264" s="228" t="s">
        <v>424</v>
      </c>
      <c r="D264" s="228" t="s">
        <v>159</v>
      </c>
      <c r="E264" s="229" t="s">
        <v>425</v>
      </c>
      <c r="F264" s="230" t="s">
        <v>426</v>
      </c>
      <c r="G264" s="231" t="s">
        <v>245</v>
      </c>
      <c r="H264" s="232">
        <v>121.026</v>
      </c>
      <c r="I264" s="233"/>
      <c r="J264" s="234">
        <f>ROUND(I264*H264,2)</f>
        <v>0</v>
      </c>
      <c r="K264" s="235"/>
      <c r="L264" s="44"/>
      <c r="M264" s="236" t="s">
        <v>1</v>
      </c>
      <c r="N264" s="237" t="s">
        <v>44</v>
      </c>
      <c r="O264" s="91"/>
      <c r="P264" s="238">
        <f>O264*H264</f>
        <v>0</v>
      </c>
      <c r="Q264" s="238">
        <v>0.54605</v>
      </c>
      <c r="R264" s="238">
        <f>Q264*H264</f>
        <v>66.0862473</v>
      </c>
      <c r="S264" s="238">
        <v>0</v>
      </c>
      <c r="T264" s="23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0" t="s">
        <v>155</v>
      </c>
      <c r="AT264" s="240" t="s">
        <v>159</v>
      </c>
      <c r="AU264" s="240" t="s">
        <v>89</v>
      </c>
      <c r="AY264" s="17" t="s">
        <v>156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7" t="s">
        <v>87</v>
      </c>
      <c r="BK264" s="241">
        <f>ROUND(I264*H264,2)</f>
        <v>0</v>
      </c>
      <c r="BL264" s="17" t="s">
        <v>155</v>
      </c>
      <c r="BM264" s="240" t="s">
        <v>427</v>
      </c>
    </row>
    <row r="265" spans="1:47" s="2" customFormat="1" ht="12">
      <c r="A265" s="38"/>
      <c r="B265" s="39"/>
      <c r="C265" s="40"/>
      <c r="D265" s="242" t="s">
        <v>165</v>
      </c>
      <c r="E265" s="40"/>
      <c r="F265" s="243" t="s">
        <v>428</v>
      </c>
      <c r="G265" s="40"/>
      <c r="H265" s="40"/>
      <c r="I265" s="244"/>
      <c r="J265" s="40"/>
      <c r="K265" s="40"/>
      <c r="L265" s="44"/>
      <c r="M265" s="245"/>
      <c r="N265" s="246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165</v>
      </c>
      <c r="AU265" s="17" t="s">
        <v>89</v>
      </c>
    </row>
    <row r="266" spans="1:51" s="13" customFormat="1" ht="12">
      <c r="A266" s="13"/>
      <c r="B266" s="251"/>
      <c r="C266" s="252"/>
      <c r="D266" s="242" t="s">
        <v>257</v>
      </c>
      <c r="E266" s="253" t="s">
        <v>1</v>
      </c>
      <c r="F266" s="254" t="s">
        <v>429</v>
      </c>
      <c r="G266" s="252"/>
      <c r="H266" s="255">
        <v>143.245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257</v>
      </c>
      <c r="AU266" s="261" t="s">
        <v>89</v>
      </c>
      <c r="AV266" s="13" t="s">
        <v>89</v>
      </c>
      <c r="AW266" s="13" t="s">
        <v>35</v>
      </c>
      <c r="AX266" s="13" t="s">
        <v>79</v>
      </c>
      <c r="AY266" s="261" t="s">
        <v>156</v>
      </c>
    </row>
    <row r="267" spans="1:51" s="14" customFormat="1" ht="12">
      <c r="A267" s="14"/>
      <c r="B267" s="262"/>
      <c r="C267" s="263"/>
      <c r="D267" s="242" t="s">
        <v>257</v>
      </c>
      <c r="E267" s="264" t="s">
        <v>1</v>
      </c>
      <c r="F267" s="265" t="s">
        <v>259</v>
      </c>
      <c r="G267" s="263"/>
      <c r="H267" s="266">
        <v>143.245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2" t="s">
        <v>257</v>
      </c>
      <c r="AU267" s="272" t="s">
        <v>89</v>
      </c>
      <c r="AV267" s="14" t="s">
        <v>105</v>
      </c>
      <c r="AW267" s="14" t="s">
        <v>35</v>
      </c>
      <c r="AX267" s="14" t="s">
        <v>79</v>
      </c>
      <c r="AY267" s="272" t="s">
        <v>156</v>
      </c>
    </row>
    <row r="268" spans="1:51" s="13" customFormat="1" ht="12">
      <c r="A268" s="13"/>
      <c r="B268" s="251"/>
      <c r="C268" s="252"/>
      <c r="D268" s="242" t="s">
        <v>257</v>
      </c>
      <c r="E268" s="253" t="s">
        <v>1</v>
      </c>
      <c r="F268" s="254" t="s">
        <v>430</v>
      </c>
      <c r="G268" s="252"/>
      <c r="H268" s="255">
        <v>-8.117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1" t="s">
        <v>257</v>
      </c>
      <c r="AU268" s="261" t="s">
        <v>89</v>
      </c>
      <c r="AV268" s="13" t="s">
        <v>89</v>
      </c>
      <c r="AW268" s="13" t="s">
        <v>35</v>
      </c>
      <c r="AX268" s="13" t="s">
        <v>79</v>
      </c>
      <c r="AY268" s="261" t="s">
        <v>156</v>
      </c>
    </row>
    <row r="269" spans="1:51" s="14" customFormat="1" ht="12">
      <c r="A269" s="14"/>
      <c r="B269" s="262"/>
      <c r="C269" s="263"/>
      <c r="D269" s="242" t="s">
        <v>257</v>
      </c>
      <c r="E269" s="264" t="s">
        <v>1</v>
      </c>
      <c r="F269" s="265" t="s">
        <v>431</v>
      </c>
      <c r="G269" s="263"/>
      <c r="H269" s="266">
        <v>-8.117</v>
      </c>
      <c r="I269" s="267"/>
      <c r="J269" s="263"/>
      <c r="K269" s="263"/>
      <c r="L269" s="268"/>
      <c r="M269" s="269"/>
      <c r="N269" s="270"/>
      <c r="O269" s="270"/>
      <c r="P269" s="270"/>
      <c r="Q269" s="270"/>
      <c r="R269" s="270"/>
      <c r="S269" s="270"/>
      <c r="T269" s="27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2" t="s">
        <v>257</v>
      </c>
      <c r="AU269" s="272" t="s">
        <v>89</v>
      </c>
      <c r="AV269" s="14" t="s">
        <v>105</v>
      </c>
      <c r="AW269" s="14" t="s">
        <v>35</v>
      </c>
      <c r="AX269" s="14" t="s">
        <v>79</v>
      </c>
      <c r="AY269" s="272" t="s">
        <v>156</v>
      </c>
    </row>
    <row r="270" spans="1:51" s="13" customFormat="1" ht="12">
      <c r="A270" s="13"/>
      <c r="B270" s="251"/>
      <c r="C270" s="252"/>
      <c r="D270" s="242" t="s">
        <v>257</v>
      </c>
      <c r="E270" s="253" t="s">
        <v>1</v>
      </c>
      <c r="F270" s="254" t="s">
        <v>432</v>
      </c>
      <c r="G270" s="252"/>
      <c r="H270" s="255">
        <v>-6.72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1" t="s">
        <v>257</v>
      </c>
      <c r="AU270" s="261" t="s">
        <v>89</v>
      </c>
      <c r="AV270" s="13" t="s">
        <v>89</v>
      </c>
      <c r="AW270" s="13" t="s">
        <v>35</v>
      </c>
      <c r="AX270" s="13" t="s">
        <v>79</v>
      </c>
      <c r="AY270" s="261" t="s">
        <v>156</v>
      </c>
    </row>
    <row r="271" spans="1:51" s="14" customFormat="1" ht="12">
      <c r="A271" s="14"/>
      <c r="B271" s="262"/>
      <c r="C271" s="263"/>
      <c r="D271" s="242" t="s">
        <v>257</v>
      </c>
      <c r="E271" s="264" t="s">
        <v>1</v>
      </c>
      <c r="F271" s="265" t="s">
        <v>423</v>
      </c>
      <c r="G271" s="263"/>
      <c r="H271" s="266">
        <v>-6.72</v>
      </c>
      <c r="I271" s="267"/>
      <c r="J271" s="263"/>
      <c r="K271" s="263"/>
      <c r="L271" s="268"/>
      <c r="M271" s="269"/>
      <c r="N271" s="270"/>
      <c r="O271" s="270"/>
      <c r="P271" s="270"/>
      <c r="Q271" s="270"/>
      <c r="R271" s="270"/>
      <c r="S271" s="270"/>
      <c r="T271" s="27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2" t="s">
        <v>257</v>
      </c>
      <c r="AU271" s="272" t="s">
        <v>89</v>
      </c>
      <c r="AV271" s="14" t="s">
        <v>105</v>
      </c>
      <c r="AW271" s="14" t="s">
        <v>35</v>
      </c>
      <c r="AX271" s="14" t="s">
        <v>79</v>
      </c>
      <c r="AY271" s="272" t="s">
        <v>156</v>
      </c>
    </row>
    <row r="272" spans="1:51" s="13" customFormat="1" ht="12">
      <c r="A272" s="13"/>
      <c r="B272" s="251"/>
      <c r="C272" s="252"/>
      <c r="D272" s="242" t="s">
        <v>257</v>
      </c>
      <c r="E272" s="253" t="s">
        <v>1</v>
      </c>
      <c r="F272" s="254" t="s">
        <v>433</v>
      </c>
      <c r="G272" s="252"/>
      <c r="H272" s="255">
        <v>-7.382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257</v>
      </c>
      <c r="AU272" s="261" t="s">
        <v>89</v>
      </c>
      <c r="AV272" s="13" t="s">
        <v>89</v>
      </c>
      <c r="AW272" s="13" t="s">
        <v>35</v>
      </c>
      <c r="AX272" s="13" t="s">
        <v>79</v>
      </c>
      <c r="AY272" s="261" t="s">
        <v>156</v>
      </c>
    </row>
    <row r="273" spans="1:51" s="14" customFormat="1" ht="12">
      <c r="A273" s="14"/>
      <c r="B273" s="262"/>
      <c r="C273" s="263"/>
      <c r="D273" s="242" t="s">
        <v>257</v>
      </c>
      <c r="E273" s="264" t="s">
        <v>1</v>
      </c>
      <c r="F273" s="265" t="s">
        <v>434</v>
      </c>
      <c r="G273" s="263"/>
      <c r="H273" s="266">
        <v>-7.382</v>
      </c>
      <c r="I273" s="267"/>
      <c r="J273" s="263"/>
      <c r="K273" s="263"/>
      <c r="L273" s="268"/>
      <c r="M273" s="269"/>
      <c r="N273" s="270"/>
      <c r="O273" s="270"/>
      <c r="P273" s="270"/>
      <c r="Q273" s="270"/>
      <c r="R273" s="270"/>
      <c r="S273" s="270"/>
      <c r="T273" s="27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2" t="s">
        <v>257</v>
      </c>
      <c r="AU273" s="272" t="s">
        <v>89</v>
      </c>
      <c r="AV273" s="14" t="s">
        <v>105</v>
      </c>
      <c r="AW273" s="14" t="s">
        <v>35</v>
      </c>
      <c r="AX273" s="14" t="s">
        <v>79</v>
      </c>
      <c r="AY273" s="272" t="s">
        <v>156</v>
      </c>
    </row>
    <row r="274" spans="1:51" s="15" customFormat="1" ht="12">
      <c r="A274" s="15"/>
      <c r="B274" s="284"/>
      <c r="C274" s="285"/>
      <c r="D274" s="242" t="s">
        <v>257</v>
      </c>
      <c r="E274" s="286" t="s">
        <v>1</v>
      </c>
      <c r="F274" s="287" t="s">
        <v>342</v>
      </c>
      <c r="G274" s="285"/>
      <c r="H274" s="288">
        <v>121.02600000000001</v>
      </c>
      <c r="I274" s="289"/>
      <c r="J274" s="285"/>
      <c r="K274" s="285"/>
      <c r="L274" s="290"/>
      <c r="M274" s="291"/>
      <c r="N274" s="292"/>
      <c r="O274" s="292"/>
      <c r="P274" s="292"/>
      <c r="Q274" s="292"/>
      <c r="R274" s="292"/>
      <c r="S274" s="292"/>
      <c r="T274" s="29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94" t="s">
        <v>257</v>
      </c>
      <c r="AU274" s="294" t="s">
        <v>89</v>
      </c>
      <c r="AV274" s="15" t="s">
        <v>155</v>
      </c>
      <c r="AW274" s="15" t="s">
        <v>35</v>
      </c>
      <c r="AX274" s="15" t="s">
        <v>87</v>
      </c>
      <c r="AY274" s="294" t="s">
        <v>156</v>
      </c>
    </row>
    <row r="275" spans="1:65" s="2" customFormat="1" ht="21.75" customHeight="1">
      <c r="A275" s="38"/>
      <c r="B275" s="39"/>
      <c r="C275" s="228" t="s">
        <v>435</v>
      </c>
      <c r="D275" s="228" t="s">
        <v>159</v>
      </c>
      <c r="E275" s="229" t="s">
        <v>436</v>
      </c>
      <c r="F275" s="230" t="s">
        <v>437</v>
      </c>
      <c r="G275" s="231" t="s">
        <v>262</v>
      </c>
      <c r="H275" s="232">
        <v>1.63</v>
      </c>
      <c r="I275" s="233"/>
      <c r="J275" s="234">
        <f>ROUND(I275*H275,2)</f>
        <v>0</v>
      </c>
      <c r="K275" s="235"/>
      <c r="L275" s="44"/>
      <c r="M275" s="236" t="s">
        <v>1</v>
      </c>
      <c r="N275" s="237" t="s">
        <v>44</v>
      </c>
      <c r="O275" s="91"/>
      <c r="P275" s="238">
        <f>O275*H275</f>
        <v>0</v>
      </c>
      <c r="Q275" s="238">
        <v>1.6285</v>
      </c>
      <c r="R275" s="238">
        <f>Q275*H275</f>
        <v>2.654455</v>
      </c>
      <c r="S275" s="238">
        <v>0</v>
      </c>
      <c r="T275" s="23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0" t="s">
        <v>155</v>
      </c>
      <c r="AT275" s="240" t="s">
        <v>159</v>
      </c>
      <c r="AU275" s="240" t="s">
        <v>89</v>
      </c>
      <c r="AY275" s="17" t="s">
        <v>156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7" t="s">
        <v>87</v>
      </c>
      <c r="BK275" s="241">
        <f>ROUND(I275*H275,2)</f>
        <v>0</v>
      </c>
      <c r="BL275" s="17" t="s">
        <v>155</v>
      </c>
      <c r="BM275" s="240" t="s">
        <v>438</v>
      </c>
    </row>
    <row r="276" spans="1:47" s="2" customFormat="1" ht="12">
      <c r="A276" s="38"/>
      <c r="B276" s="39"/>
      <c r="C276" s="40"/>
      <c r="D276" s="242" t="s">
        <v>165</v>
      </c>
      <c r="E276" s="40"/>
      <c r="F276" s="243" t="s">
        <v>439</v>
      </c>
      <c r="G276" s="40"/>
      <c r="H276" s="40"/>
      <c r="I276" s="244"/>
      <c r="J276" s="40"/>
      <c r="K276" s="40"/>
      <c r="L276" s="44"/>
      <c r="M276" s="245"/>
      <c r="N276" s="246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165</v>
      </c>
      <c r="AU276" s="17" t="s">
        <v>89</v>
      </c>
    </row>
    <row r="277" spans="1:51" s="13" customFormat="1" ht="12">
      <c r="A277" s="13"/>
      <c r="B277" s="251"/>
      <c r="C277" s="252"/>
      <c r="D277" s="242" t="s">
        <v>257</v>
      </c>
      <c r="E277" s="253" t="s">
        <v>1</v>
      </c>
      <c r="F277" s="254" t="s">
        <v>440</v>
      </c>
      <c r="G277" s="252"/>
      <c r="H277" s="255">
        <v>0.48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1" t="s">
        <v>257</v>
      </c>
      <c r="AU277" s="261" t="s">
        <v>89</v>
      </c>
      <c r="AV277" s="13" t="s">
        <v>89</v>
      </c>
      <c r="AW277" s="13" t="s">
        <v>35</v>
      </c>
      <c r="AX277" s="13" t="s">
        <v>79</v>
      </c>
      <c r="AY277" s="261" t="s">
        <v>156</v>
      </c>
    </row>
    <row r="278" spans="1:51" s="14" customFormat="1" ht="12">
      <c r="A278" s="14"/>
      <c r="B278" s="262"/>
      <c r="C278" s="263"/>
      <c r="D278" s="242" t="s">
        <v>257</v>
      </c>
      <c r="E278" s="264" t="s">
        <v>1</v>
      </c>
      <c r="F278" s="265" t="s">
        <v>441</v>
      </c>
      <c r="G278" s="263"/>
      <c r="H278" s="266">
        <v>0.48</v>
      </c>
      <c r="I278" s="267"/>
      <c r="J278" s="263"/>
      <c r="K278" s="263"/>
      <c r="L278" s="268"/>
      <c r="M278" s="269"/>
      <c r="N278" s="270"/>
      <c r="O278" s="270"/>
      <c r="P278" s="270"/>
      <c r="Q278" s="270"/>
      <c r="R278" s="270"/>
      <c r="S278" s="270"/>
      <c r="T278" s="27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2" t="s">
        <v>257</v>
      </c>
      <c r="AU278" s="272" t="s">
        <v>89</v>
      </c>
      <c r="AV278" s="14" t="s">
        <v>105</v>
      </c>
      <c r="AW278" s="14" t="s">
        <v>35</v>
      </c>
      <c r="AX278" s="14" t="s">
        <v>79</v>
      </c>
      <c r="AY278" s="272" t="s">
        <v>156</v>
      </c>
    </row>
    <row r="279" spans="1:51" s="13" customFormat="1" ht="12">
      <c r="A279" s="13"/>
      <c r="B279" s="251"/>
      <c r="C279" s="252"/>
      <c r="D279" s="242" t="s">
        <v>257</v>
      </c>
      <c r="E279" s="253" t="s">
        <v>1</v>
      </c>
      <c r="F279" s="254" t="s">
        <v>442</v>
      </c>
      <c r="G279" s="252"/>
      <c r="H279" s="255">
        <v>0.5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1" t="s">
        <v>257</v>
      </c>
      <c r="AU279" s="261" t="s">
        <v>89</v>
      </c>
      <c r="AV279" s="13" t="s">
        <v>89</v>
      </c>
      <c r="AW279" s="13" t="s">
        <v>35</v>
      </c>
      <c r="AX279" s="13" t="s">
        <v>79</v>
      </c>
      <c r="AY279" s="261" t="s">
        <v>156</v>
      </c>
    </row>
    <row r="280" spans="1:51" s="14" customFormat="1" ht="12">
      <c r="A280" s="14"/>
      <c r="B280" s="262"/>
      <c r="C280" s="263"/>
      <c r="D280" s="242" t="s">
        <v>257</v>
      </c>
      <c r="E280" s="264" t="s">
        <v>1</v>
      </c>
      <c r="F280" s="265" t="s">
        <v>259</v>
      </c>
      <c r="G280" s="263"/>
      <c r="H280" s="266">
        <v>0.5</v>
      </c>
      <c r="I280" s="267"/>
      <c r="J280" s="263"/>
      <c r="K280" s="263"/>
      <c r="L280" s="268"/>
      <c r="M280" s="269"/>
      <c r="N280" s="270"/>
      <c r="O280" s="270"/>
      <c r="P280" s="270"/>
      <c r="Q280" s="270"/>
      <c r="R280" s="270"/>
      <c r="S280" s="270"/>
      <c r="T280" s="27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2" t="s">
        <v>257</v>
      </c>
      <c r="AU280" s="272" t="s">
        <v>89</v>
      </c>
      <c r="AV280" s="14" t="s">
        <v>105</v>
      </c>
      <c r="AW280" s="14" t="s">
        <v>35</v>
      </c>
      <c r="AX280" s="14" t="s">
        <v>79</v>
      </c>
      <c r="AY280" s="272" t="s">
        <v>156</v>
      </c>
    </row>
    <row r="281" spans="1:51" s="13" customFormat="1" ht="12">
      <c r="A281" s="13"/>
      <c r="B281" s="251"/>
      <c r="C281" s="252"/>
      <c r="D281" s="242" t="s">
        <v>257</v>
      </c>
      <c r="E281" s="253" t="s">
        <v>1</v>
      </c>
      <c r="F281" s="254" t="s">
        <v>443</v>
      </c>
      <c r="G281" s="252"/>
      <c r="H281" s="255">
        <v>0.65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257</v>
      </c>
      <c r="AU281" s="261" t="s">
        <v>89</v>
      </c>
      <c r="AV281" s="13" t="s">
        <v>89</v>
      </c>
      <c r="AW281" s="13" t="s">
        <v>35</v>
      </c>
      <c r="AX281" s="13" t="s">
        <v>79</v>
      </c>
      <c r="AY281" s="261" t="s">
        <v>156</v>
      </c>
    </row>
    <row r="282" spans="1:51" s="14" customFormat="1" ht="12">
      <c r="A282" s="14"/>
      <c r="B282" s="262"/>
      <c r="C282" s="263"/>
      <c r="D282" s="242" t="s">
        <v>257</v>
      </c>
      <c r="E282" s="264" t="s">
        <v>1</v>
      </c>
      <c r="F282" s="265" t="s">
        <v>444</v>
      </c>
      <c r="G282" s="263"/>
      <c r="H282" s="266">
        <v>0.65</v>
      </c>
      <c r="I282" s="267"/>
      <c r="J282" s="263"/>
      <c r="K282" s="263"/>
      <c r="L282" s="268"/>
      <c r="M282" s="269"/>
      <c r="N282" s="270"/>
      <c r="O282" s="270"/>
      <c r="P282" s="270"/>
      <c r="Q282" s="270"/>
      <c r="R282" s="270"/>
      <c r="S282" s="270"/>
      <c r="T282" s="27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2" t="s">
        <v>257</v>
      </c>
      <c r="AU282" s="272" t="s">
        <v>89</v>
      </c>
      <c r="AV282" s="14" t="s">
        <v>105</v>
      </c>
      <c r="AW282" s="14" t="s">
        <v>35</v>
      </c>
      <c r="AX282" s="14" t="s">
        <v>79</v>
      </c>
      <c r="AY282" s="272" t="s">
        <v>156</v>
      </c>
    </row>
    <row r="283" spans="1:51" s="15" customFormat="1" ht="12">
      <c r="A283" s="15"/>
      <c r="B283" s="284"/>
      <c r="C283" s="285"/>
      <c r="D283" s="242" t="s">
        <v>257</v>
      </c>
      <c r="E283" s="286" t="s">
        <v>1</v>
      </c>
      <c r="F283" s="287" t="s">
        <v>342</v>
      </c>
      <c r="G283" s="285"/>
      <c r="H283" s="288">
        <v>1.63</v>
      </c>
      <c r="I283" s="289"/>
      <c r="J283" s="285"/>
      <c r="K283" s="285"/>
      <c r="L283" s="290"/>
      <c r="M283" s="291"/>
      <c r="N283" s="292"/>
      <c r="O283" s="292"/>
      <c r="P283" s="292"/>
      <c r="Q283" s="292"/>
      <c r="R283" s="292"/>
      <c r="S283" s="292"/>
      <c r="T283" s="29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4" t="s">
        <v>257</v>
      </c>
      <c r="AU283" s="294" t="s">
        <v>89</v>
      </c>
      <c r="AV283" s="15" t="s">
        <v>155</v>
      </c>
      <c r="AW283" s="15" t="s">
        <v>35</v>
      </c>
      <c r="AX283" s="15" t="s">
        <v>87</v>
      </c>
      <c r="AY283" s="294" t="s">
        <v>156</v>
      </c>
    </row>
    <row r="284" spans="1:65" s="2" customFormat="1" ht="24.15" customHeight="1">
      <c r="A284" s="38"/>
      <c r="B284" s="39"/>
      <c r="C284" s="228" t="s">
        <v>445</v>
      </c>
      <c r="D284" s="228" t="s">
        <v>159</v>
      </c>
      <c r="E284" s="229" t="s">
        <v>446</v>
      </c>
      <c r="F284" s="230" t="s">
        <v>447</v>
      </c>
      <c r="G284" s="231" t="s">
        <v>245</v>
      </c>
      <c r="H284" s="232">
        <v>24.648</v>
      </c>
      <c r="I284" s="233"/>
      <c r="J284" s="234">
        <f>ROUND(I284*H284,2)</f>
        <v>0</v>
      </c>
      <c r="K284" s="235"/>
      <c r="L284" s="44"/>
      <c r="M284" s="236" t="s">
        <v>1</v>
      </c>
      <c r="N284" s="237" t="s">
        <v>44</v>
      </c>
      <c r="O284" s="91"/>
      <c r="P284" s="238">
        <f>O284*H284</f>
        <v>0</v>
      </c>
      <c r="Q284" s="238">
        <v>0.25523</v>
      </c>
      <c r="R284" s="238">
        <f>Q284*H284</f>
        <v>6.29090904</v>
      </c>
      <c r="S284" s="238">
        <v>0</v>
      </c>
      <c r="T284" s="239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0" t="s">
        <v>155</v>
      </c>
      <c r="AT284" s="240" t="s">
        <v>159</v>
      </c>
      <c r="AU284" s="240" t="s">
        <v>89</v>
      </c>
      <c r="AY284" s="17" t="s">
        <v>156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7" t="s">
        <v>87</v>
      </c>
      <c r="BK284" s="241">
        <f>ROUND(I284*H284,2)</f>
        <v>0</v>
      </c>
      <c r="BL284" s="17" t="s">
        <v>155</v>
      </c>
      <c r="BM284" s="240" t="s">
        <v>448</v>
      </c>
    </row>
    <row r="285" spans="1:47" s="2" customFormat="1" ht="12">
      <c r="A285" s="38"/>
      <c r="B285" s="39"/>
      <c r="C285" s="40"/>
      <c r="D285" s="242" t="s">
        <v>165</v>
      </c>
      <c r="E285" s="40"/>
      <c r="F285" s="243" t="s">
        <v>449</v>
      </c>
      <c r="G285" s="40"/>
      <c r="H285" s="40"/>
      <c r="I285" s="244"/>
      <c r="J285" s="40"/>
      <c r="K285" s="40"/>
      <c r="L285" s="44"/>
      <c r="M285" s="245"/>
      <c r="N285" s="246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165</v>
      </c>
      <c r="AU285" s="17" t="s">
        <v>89</v>
      </c>
    </row>
    <row r="286" spans="1:51" s="13" customFormat="1" ht="12">
      <c r="A286" s="13"/>
      <c r="B286" s="251"/>
      <c r="C286" s="252"/>
      <c r="D286" s="242" t="s">
        <v>257</v>
      </c>
      <c r="E286" s="253" t="s">
        <v>1</v>
      </c>
      <c r="F286" s="254" t="s">
        <v>450</v>
      </c>
      <c r="G286" s="252"/>
      <c r="H286" s="255">
        <v>8.148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1" t="s">
        <v>257</v>
      </c>
      <c r="AU286" s="261" t="s">
        <v>89</v>
      </c>
      <c r="AV286" s="13" t="s">
        <v>89</v>
      </c>
      <c r="AW286" s="13" t="s">
        <v>35</v>
      </c>
      <c r="AX286" s="13" t="s">
        <v>79</v>
      </c>
      <c r="AY286" s="261" t="s">
        <v>156</v>
      </c>
    </row>
    <row r="287" spans="1:51" s="14" customFormat="1" ht="12">
      <c r="A287" s="14"/>
      <c r="B287" s="262"/>
      <c r="C287" s="263"/>
      <c r="D287" s="242" t="s">
        <v>257</v>
      </c>
      <c r="E287" s="264" t="s">
        <v>1</v>
      </c>
      <c r="F287" s="265" t="s">
        <v>451</v>
      </c>
      <c r="G287" s="263"/>
      <c r="H287" s="266">
        <v>8.148</v>
      </c>
      <c r="I287" s="267"/>
      <c r="J287" s="263"/>
      <c r="K287" s="263"/>
      <c r="L287" s="268"/>
      <c r="M287" s="269"/>
      <c r="N287" s="270"/>
      <c r="O287" s="270"/>
      <c r="P287" s="270"/>
      <c r="Q287" s="270"/>
      <c r="R287" s="270"/>
      <c r="S287" s="270"/>
      <c r="T287" s="27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2" t="s">
        <v>257</v>
      </c>
      <c r="AU287" s="272" t="s">
        <v>89</v>
      </c>
      <c r="AV287" s="14" t="s">
        <v>105</v>
      </c>
      <c r="AW287" s="14" t="s">
        <v>35</v>
      </c>
      <c r="AX287" s="14" t="s">
        <v>79</v>
      </c>
      <c r="AY287" s="272" t="s">
        <v>156</v>
      </c>
    </row>
    <row r="288" spans="1:51" s="13" customFormat="1" ht="12">
      <c r="A288" s="13"/>
      <c r="B288" s="251"/>
      <c r="C288" s="252"/>
      <c r="D288" s="242" t="s">
        <v>257</v>
      </c>
      <c r="E288" s="253" t="s">
        <v>1</v>
      </c>
      <c r="F288" s="254" t="s">
        <v>452</v>
      </c>
      <c r="G288" s="252"/>
      <c r="H288" s="255">
        <v>16.5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1" t="s">
        <v>257</v>
      </c>
      <c r="AU288" s="261" t="s">
        <v>89</v>
      </c>
      <c r="AV288" s="13" t="s">
        <v>89</v>
      </c>
      <c r="AW288" s="13" t="s">
        <v>35</v>
      </c>
      <c r="AX288" s="13" t="s">
        <v>79</v>
      </c>
      <c r="AY288" s="261" t="s">
        <v>156</v>
      </c>
    </row>
    <row r="289" spans="1:51" s="14" customFormat="1" ht="12">
      <c r="A289" s="14"/>
      <c r="B289" s="262"/>
      <c r="C289" s="263"/>
      <c r="D289" s="242" t="s">
        <v>257</v>
      </c>
      <c r="E289" s="264" t="s">
        <v>1</v>
      </c>
      <c r="F289" s="265" t="s">
        <v>453</v>
      </c>
      <c r="G289" s="263"/>
      <c r="H289" s="266">
        <v>16.5</v>
      </c>
      <c r="I289" s="267"/>
      <c r="J289" s="263"/>
      <c r="K289" s="263"/>
      <c r="L289" s="268"/>
      <c r="M289" s="269"/>
      <c r="N289" s="270"/>
      <c r="O289" s="270"/>
      <c r="P289" s="270"/>
      <c r="Q289" s="270"/>
      <c r="R289" s="270"/>
      <c r="S289" s="270"/>
      <c r="T289" s="27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2" t="s">
        <v>257</v>
      </c>
      <c r="AU289" s="272" t="s">
        <v>89</v>
      </c>
      <c r="AV289" s="14" t="s">
        <v>105</v>
      </c>
      <c r="AW289" s="14" t="s">
        <v>35</v>
      </c>
      <c r="AX289" s="14" t="s">
        <v>79</v>
      </c>
      <c r="AY289" s="272" t="s">
        <v>156</v>
      </c>
    </row>
    <row r="290" spans="1:51" s="15" customFormat="1" ht="12">
      <c r="A290" s="15"/>
      <c r="B290" s="284"/>
      <c r="C290" s="285"/>
      <c r="D290" s="242" t="s">
        <v>257</v>
      </c>
      <c r="E290" s="286" t="s">
        <v>1</v>
      </c>
      <c r="F290" s="287" t="s">
        <v>342</v>
      </c>
      <c r="G290" s="285"/>
      <c r="H290" s="288">
        <v>24.648</v>
      </c>
      <c r="I290" s="289"/>
      <c r="J290" s="285"/>
      <c r="K290" s="285"/>
      <c r="L290" s="290"/>
      <c r="M290" s="291"/>
      <c r="N290" s="292"/>
      <c r="O290" s="292"/>
      <c r="P290" s="292"/>
      <c r="Q290" s="292"/>
      <c r="R290" s="292"/>
      <c r="S290" s="292"/>
      <c r="T290" s="29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4" t="s">
        <v>257</v>
      </c>
      <c r="AU290" s="294" t="s">
        <v>89</v>
      </c>
      <c r="AV290" s="15" t="s">
        <v>155</v>
      </c>
      <c r="AW290" s="15" t="s">
        <v>35</v>
      </c>
      <c r="AX290" s="15" t="s">
        <v>87</v>
      </c>
      <c r="AY290" s="294" t="s">
        <v>156</v>
      </c>
    </row>
    <row r="291" spans="1:65" s="2" customFormat="1" ht="33" customHeight="1">
      <c r="A291" s="38"/>
      <c r="B291" s="39"/>
      <c r="C291" s="228" t="s">
        <v>454</v>
      </c>
      <c r="D291" s="228" t="s">
        <v>159</v>
      </c>
      <c r="E291" s="229" t="s">
        <v>455</v>
      </c>
      <c r="F291" s="230" t="s">
        <v>456</v>
      </c>
      <c r="G291" s="231" t="s">
        <v>245</v>
      </c>
      <c r="H291" s="232">
        <v>68.407</v>
      </c>
      <c r="I291" s="233"/>
      <c r="J291" s="234">
        <f>ROUND(I291*H291,2)</f>
        <v>0</v>
      </c>
      <c r="K291" s="235"/>
      <c r="L291" s="44"/>
      <c r="M291" s="236" t="s">
        <v>1</v>
      </c>
      <c r="N291" s="237" t="s">
        <v>44</v>
      </c>
      <c r="O291" s="91"/>
      <c r="P291" s="238">
        <f>O291*H291</f>
        <v>0</v>
      </c>
      <c r="Q291" s="238">
        <v>0.28723</v>
      </c>
      <c r="R291" s="238">
        <f>Q291*H291</f>
        <v>19.648542609999996</v>
      </c>
      <c r="S291" s="238">
        <v>0</v>
      </c>
      <c r="T291" s="239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0" t="s">
        <v>155</v>
      </c>
      <c r="AT291" s="240" t="s">
        <v>159</v>
      </c>
      <c r="AU291" s="240" t="s">
        <v>89</v>
      </c>
      <c r="AY291" s="17" t="s">
        <v>156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7" t="s">
        <v>87</v>
      </c>
      <c r="BK291" s="241">
        <f>ROUND(I291*H291,2)</f>
        <v>0</v>
      </c>
      <c r="BL291" s="17" t="s">
        <v>155</v>
      </c>
      <c r="BM291" s="240" t="s">
        <v>457</v>
      </c>
    </row>
    <row r="292" spans="1:47" s="2" customFormat="1" ht="12">
      <c r="A292" s="38"/>
      <c r="B292" s="39"/>
      <c r="C292" s="40"/>
      <c r="D292" s="242" t="s">
        <v>165</v>
      </c>
      <c r="E292" s="40"/>
      <c r="F292" s="243" t="s">
        <v>456</v>
      </c>
      <c r="G292" s="40"/>
      <c r="H292" s="40"/>
      <c r="I292" s="244"/>
      <c r="J292" s="40"/>
      <c r="K292" s="40"/>
      <c r="L292" s="44"/>
      <c r="M292" s="245"/>
      <c r="N292" s="246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165</v>
      </c>
      <c r="AU292" s="17" t="s">
        <v>89</v>
      </c>
    </row>
    <row r="293" spans="1:51" s="13" customFormat="1" ht="12">
      <c r="A293" s="13"/>
      <c r="B293" s="251"/>
      <c r="C293" s="252"/>
      <c r="D293" s="242" t="s">
        <v>257</v>
      </c>
      <c r="E293" s="253" t="s">
        <v>1</v>
      </c>
      <c r="F293" s="254" t="s">
        <v>458</v>
      </c>
      <c r="G293" s="252"/>
      <c r="H293" s="255">
        <v>46.08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1" t="s">
        <v>257</v>
      </c>
      <c r="AU293" s="261" t="s">
        <v>89</v>
      </c>
      <c r="AV293" s="13" t="s">
        <v>89</v>
      </c>
      <c r="AW293" s="13" t="s">
        <v>35</v>
      </c>
      <c r="AX293" s="13" t="s">
        <v>79</v>
      </c>
      <c r="AY293" s="261" t="s">
        <v>156</v>
      </c>
    </row>
    <row r="294" spans="1:51" s="13" customFormat="1" ht="12">
      <c r="A294" s="13"/>
      <c r="B294" s="251"/>
      <c r="C294" s="252"/>
      <c r="D294" s="242" t="s">
        <v>257</v>
      </c>
      <c r="E294" s="253" t="s">
        <v>1</v>
      </c>
      <c r="F294" s="254" t="s">
        <v>459</v>
      </c>
      <c r="G294" s="252"/>
      <c r="H294" s="255">
        <v>-10.066</v>
      </c>
      <c r="I294" s="256"/>
      <c r="J294" s="252"/>
      <c r="K294" s="252"/>
      <c r="L294" s="257"/>
      <c r="M294" s="258"/>
      <c r="N294" s="259"/>
      <c r="O294" s="259"/>
      <c r="P294" s="259"/>
      <c r="Q294" s="259"/>
      <c r="R294" s="259"/>
      <c r="S294" s="259"/>
      <c r="T294" s="26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1" t="s">
        <v>257</v>
      </c>
      <c r="AU294" s="261" t="s">
        <v>89</v>
      </c>
      <c r="AV294" s="13" t="s">
        <v>89</v>
      </c>
      <c r="AW294" s="13" t="s">
        <v>35</v>
      </c>
      <c r="AX294" s="13" t="s">
        <v>79</v>
      </c>
      <c r="AY294" s="261" t="s">
        <v>156</v>
      </c>
    </row>
    <row r="295" spans="1:51" s="14" customFormat="1" ht="12">
      <c r="A295" s="14"/>
      <c r="B295" s="262"/>
      <c r="C295" s="263"/>
      <c r="D295" s="242" t="s">
        <v>257</v>
      </c>
      <c r="E295" s="264" t="s">
        <v>1</v>
      </c>
      <c r="F295" s="265" t="s">
        <v>460</v>
      </c>
      <c r="G295" s="263"/>
      <c r="H295" s="266">
        <v>36.013999999999996</v>
      </c>
      <c r="I295" s="267"/>
      <c r="J295" s="263"/>
      <c r="K295" s="263"/>
      <c r="L295" s="268"/>
      <c r="M295" s="269"/>
      <c r="N295" s="270"/>
      <c r="O295" s="270"/>
      <c r="P295" s="270"/>
      <c r="Q295" s="270"/>
      <c r="R295" s="270"/>
      <c r="S295" s="270"/>
      <c r="T295" s="27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2" t="s">
        <v>257</v>
      </c>
      <c r="AU295" s="272" t="s">
        <v>89</v>
      </c>
      <c r="AV295" s="14" t="s">
        <v>105</v>
      </c>
      <c r="AW295" s="14" t="s">
        <v>35</v>
      </c>
      <c r="AX295" s="14" t="s">
        <v>79</v>
      </c>
      <c r="AY295" s="272" t="s">
        <v>156</v>
      </c>
    </row>
    <row r="296" spans="1:51" s="13" customFormat="1" ht="12">
      <c r="A296" s="13"/>
      <c r="B296" s="251"/>
      <c r="C296" s="252"/>
      <c r="D296" s="242" t="s">
        <v>257</v>
      </c>
      <c r="E296" s="253" t="s">
        <v>1</v>
      </c>
      <c r="F296" s="254" t="s">
        <v>461</v>
      </c>
      <c r="G296" s="252"/>
      <c r="H296" s="255">
        <v>39.24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1" t="s">
        <v>257</v>
      </c>
      <c r="AU296" s="261" t="s">
        <v>89</v>
      </c>
      <c r="AV296" s="13" t="s">
        <v>89</v>
      </c>
      <c r="AW296" s="13" t="s">
        <v>35</v>
      </c>
      <c r="AX296" s="13" t="s">
        <v>79</v>
      </c>
      <c r="AY296" s="261" t="s">
        <v>156</v>
      </c>
    </row>
    <row r="297" spans="1:51" s="13" customFormat="1" ht="12">
      <c r="A297" s="13"/>
      <c r="B297" s="251"/>
      <c r="C297" s="252"/>
      <c r="D297" s="242" t="s">
        <v>257</v>
      </c>
      <c r="E297" s="253" t="s">
        <v>1</v>
      </c>
      <c r="F297" s="254" t="s">
        <v>462</v>
      </c>
      <c r="G297" s="252"/>
      <c r="H297" s="255">
        <v>-11.491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1" t="s">
        <v>257</v>
      </c>
      <c r="AU297" s="261" t="s">
        <v>89</v>
      </c>
      <c r="AV297" s="13" t="s">
        <v>89</v>
      </c>
      <c r="AW297" s="13" t="s">
        <v>35</v>
      </c>
      <c r="AX297" s="13" t="s">
        <v>79</v>
      </c>
      <c r="AY297" s="261" t="s">
        <v>156</v>
      </c>
    </row>
    <row r="298" spans="1:51" s="14" customFormat="1" ht="12">
      <c r="A298" s="14"/>
      <c r="B298" s="262"/>
      <c r="C298" s="263"/>
      <c r="D298" s="242" t="s">
        <v>257</v>
      </c>
      <c r="E298" s="264" t="s">
        <v>1</v>
      </c>
      <c r="F298" s="265" t="s">
        <v>463</v>
      </c>
      <c r="G298" s="263"/>
      <c r="H298" s="266">
        <v>27.749000000000002</v>
      </c>
      <c r="I298" s="267"/>
      <c r="J298" s="263"/>
      <c r="K298" s="263"/>
      <c r="L298" s="268"/>
      <c r="M298" s="269"/>
      <c r="N298" s="270"/>
      <c r="O298" s="270"/>
      <c r="P298" s="270"/>
      <c r="Q298" s="270"/>
      <c r="R298" s="270"/>
      <c r="S298" s="270"/>
      <c r="T298" s="27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2" t="s">
        <v>257</v>
      </c>
      <c r="AU298" s="272" t="s">
        <v>89</v>
      </c>
      <c r="AV298" s="14" t="s">
        <v>105</v>
      </c>
      <c r="AW298" s="14" t="s">
        <v>35</v>
      </c>
      <c r="AX298" s="14" t="s">
        <v>79</v>
      </c>
      <c r="AY298" s="272" t="s">
        <v>156</v>
      </c>
    </row>
    <row r="299" spans="1:51" s="13" customFormat="1" ht="12">
      <c r="A299" s="13"/>
      <c r="B299" s="251"/>
      <c r="C299" s="252"/>
      <c r="D299" s="242" t="s">
        <v>257</v>
      </c>
      <c r="E299" s="253" t="s">
        <v>1</v>
      </c>
      <c r="F299" s="254" t="s">
        <v>464</v>
      </c>
      <c r="G299" s="252"/>
      <c r="H299" s="255">
        <v>13.5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1" t="s">
        <v>257</v>
      </c>
      <c r="AU299" s="261" t="s">
        <v>89</v>
      </c>
      <c r="AV299" s="13" t="s">
        <v>89</v>
      </c>
      <c r="AW299" s="13" t="s">
        <v>35</v>
      </c>
      <c r="AX299" s="13" t="s">
        <v>79</v>
      </c>
      <c r="AY299" s="261" t="s">
        <v>156</v>
      </c>
    </row>
    <row r="300" spans="1:51" s="14" customFormat="1" ht="12">
      <c r="A300" s="14"/>
      <c r="B300" s="262"/>
      <c r="C300" s="263"/>
      <c r="D300" s="242" t="s">
        <v>257</v>
      </c>
      <c r="E300" s="264" t="s">
        <v>1</v>
      </c>
      <c r="F300" s="265" t="s">
        <v>465</v>
      </c>
      <c r="G300" s="263"/>
      <c r="H300" s="266">
        <v>13.5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2" t="s">
        <v>257</v>
      </c>
      <c r="AU300" s="272" t="s">
        <v>89</v>
      </c>
      <c r="AV300" s="14" t="s">
        <v>105</v>
      </c>
      <c r="AW300" s="14" t="s">
        <v>35</v>
      </c>
      <c r="AX300" s="14" t="s">
        <v>79</v>
      </c>
      <c r="AY300" s="272" t="s">
        <v>156</v>
      </c>
    </row>
    <row r="301" spans="1:51" s="13" customFormat="1" ht="12">
      <c r="A301" s="13"/>
      <c r="B301" s="251"/>
      <c r="C301" s="252"/>
      <c r="D301" s="242" t="s">
        <v>257</v>
      </c>
      <c r="E301" s="253" t="s">
        <v>1</v>
      </c>
      <c r="F301" s="254" t="s">
        <v>466</v>
      </c>
      <c r="G301" s="252"/>
      <c r="H301" s="255">
        <v>11.55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1" t="s">
        <v>257</v>
      </c>
      <c r="AU301" s="261" t="s">
        <v>89</v>
      </c>
      <c r="AV301" s="13" t="s">
        <v>89</v>
      </c>
      <c r="AW301" s="13" t="s">
        <v>35</v>
      </c>
      <c r="AX301" s="13" t="s">
        <v>79</v>
      </c>
      <c r="AY301" s="261" t="s">
        <v>156</v>
      </c>
    </row>
    <row r="302" spans="1:51" s="13" customFormat="1" ht="12">
      <c r="A302" s="13"/>
      <c r="B302" s="251"/>
      <c r="C302" s="252"/>
      <c r="D302" s="242" t="s">
        <v>257</v>
      </c>
      <c r="E302" s="253" t="s">
        <v>1</v>
      </c>
      <c r="F302" s="254" t="s">
        <v>467</v>
      </c>
      <c r="G302" s="252"/>
      <c r="H302" s="255">
        <v>-3.906</v>
      </c>
      <c r="I302" s="256"/>
      <c r="J302" s="252"/>
      <c r="K302" s="252"/>
      <c r="L302" s="257"/>
      <c r="M302" s="258"/>
      <c r="N302" s="259"/>
      <c r="O302" s="259"/>
      <c r="P302" s="259"/>
      <c r="Q302" s="259"/>
      <c r="R302" s="259"/>
      <c r="S302" s="259"/>
      <c r="T302" s="26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1" t="s">
        <v>257</v>
      </c>
      <c r="AU302" s="261" t="s">
        <v>89</v>
      </c>
      <c r="AV302" s="13" t="s">
        <v>89</v>
      </c>
      <c r="AW302" s="13" t="s">
        <v>35</v>
      </c>
      <c r="AX302" s="13" t="s">
        <v>79</v>
      </c>
      <c r="AY302" s="261" t="s">
        <v>156</v>
      </c>
    </row>
    <row r="303" spans="1:51" s="14" customFormat="1" ht="12">
      <c r="A303" s="14"/>
      <c r="B303" s="262"/>
      <c r="C303" s="263"/>
      <c r="D303" s="242" t="s">
        <v>257</v>
      </c>
      <c r="E303" s="264" t="s">
        <v>1</v>
      </c>
      <c r="F303" s="265" t="s">
        <v>468</v>
      </c>
      <c r="G303" s="263"/>
      <c r="H303" s="266">
        <v>7.644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2" t="s">
        <v>257</v>
      </c>
      <c r="AU303" s="272" t="s">
        <v>89</v>
      </c>
      <c r="AV303" s="14" t="s">
        <v>105</v>
      </c>
      <c r="AW303" s="14" t="s">
        <v>35</v>
      </c>
      <c r="AX303" s="14" t="s">
        <v>79</v>
      </c>
      <c r="AY303" s="272" t="s">
        <v>156</v>
      </c>
    </row>
    <row r="304" spans="1:51" s="13" customFormat="1" ht="12">
      <c r="A304" s="13"/>
      <c r="B304" s="251"/>
      <c r="C304" s="252"/>
      <c r="D304" s="242" t="s">
        <v>257</v>
      </c>
      <c r="E304" s="253" t="s">
        <v>1</v>
      </c>
      <c r="F304" s="254" t="s">
        <v>469</v>
      </c>
      <c r="G304" s="252"/>
      <c r="H304" s="255">
        <v>-16.5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1" t="s">
        <v>257</v>
      </c>
      <c r="AU304" s="261" t="s">
        <v>89</v>
      </c>
      <c r="AV304" s="13" t="s">
        <v>89</v>
      </c>
      <c r="AW304" s="13" t="s">
        <v>35</v>
      </c>
      <c r="AX304" s="13" t="s">
        <v>79</v>
      </c>
      <c r="AY304" s="261" t="s">
        <v>156</v>
      </c>
    </row>
    <row r="305" spans="1:51" s="14" customFormat="1" ht="12">
      <c r="A305" s="14"/>
      <c r="B305" s="262"/>
      <c r="C305" s="263"/>
      <c r="D305" s="242" t="s">
        <v>257</v>
      </c>
      <c r="E305" s="264" t="s">
        <v>1</v>
      </c>
      <c r="F305" s="265" t="s">
        <v>470</v>
      </c>
      <c r="G305" s="263"/>
      <c r="H305" s="266">
        <v>-16.5</v>
      </c>
      <c r="I305" s="267"/>
      <c r="J305" s="263"/>
      <c r="K305" s="263"/>
      <c r="L305" s="268"/>
      <c r="M305" s="269"/>
      <c r="N305" s="270"/>
      <c r="O305" s="270"/>
      <c r="P305" s="270"/>
      <c r="Q305" s="270"/>
      <c r="R305" s="270"/>
      <c r="S305" s="270"/>
      <c r="T305" s="27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2" t="s">
        <v>257</v>
      </c>
      <c r="AU305" s="272" t="s">
        <v>89</v>
      </c>
      <c r="AV305" s="14" t="s">
        <v>105</v>
      </c>
      <c r="AW305" s="14" t="s">
        <v>35</v>
      </c>
      <c r="AX305" s="14" t="s">
        <v>79</v>
      </c>
      <c r="AY305" s="272" t="s">
        <v>156</v>
      </c>
    </row>
    <row r="306" spans="1:51" s="15" customFormat="1" ht="12">
      <c r="A306" s="15"/>
      <c r="B306" s="284"/>
      <c r="C306" s="285"/>
      <c r="D306" s="242" t="s">
        <v>257</v>
      </c>
      <c r="E306" s="286" t="s">
        <v>1</v>
      </c>
      <c r="F306" s="287" t="s">
        <v>342</v>
      </c>
      <c r="G306" s="285"/>
      <c r="H306" s="288">
        <v>68.40699999999998</v>
      </c>
      <c r="I306" s="289"/>
      <c r="J306" s="285"/>
      <c r="K306" s="285"/>
      <c r="L306" s="290"/>
      <c r="M306" s="291"/>
      <c r="N306" s="292"/>
      <c r="O306" s="292"/>
      <c r="P306" s="292"/>
      <c r="Q306" s="292"/>
      <c r="R306" s="292"/>
      <c r="S306" s="292"/>
      <c r="T306" s="293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94" t="s">
        <v>257</v>
      </c>
      <c r="AU306" s="294" t="s">
        <v>89</v>
      </c>
      <c r="AV306" s="15" t="s">
        <v>155</v>
      </c>
      <c r="AW306" s="15" t="s">
        <v>35</v>
      </c>
      <c r="AX306" s="15" t="s">
        <v>87</v>
      </c>
      <c r="AY306" s="294" t="s">
        <v>156</v>
      </c>
    </row>
    <row r="307" spans="1:65" s="2" customFormat="1" ht="21.75" customHeight="1">
      <c r="A307" s="38"/>
      <c r="B307" s="39"/>
      <c r="C307" s="228" t="s">
        <v>471</v>
      </c>
      <c r="D307" s="228" t="s">
        <v>159</v>
      </c>
      <c r="E307" s="229" t="s">
        <v>472</v>
      </c>
      <c r="F307" s="230" t="s">
        <v>473</v>
      </c>
      <c r="G307" s="231" t="s">
        <v>474</v>
      </c>
      <c r="H307" s="232">
        <v>11</v>
      </c>
      <c r="I307" s="233"/>
      <c r="J307" s="234">
        <f>ROUND(I307*H307,2)</f>
        <v>0</v>
      </c>
      <c r="K307" s="235"/>
      <c r="L307" s="44"/>
      <c r="M307" s="236" t="s">
        <v>1</v>
      </c>
      <c r="N307" s="237" t="s">
        <v>44</v>
      </c>
      <c r="O307" s="91"/>
      <c r="P307" s="238">
        <f>O307*H307</f>
        <v>0</v>
      </c>
      <c r="Q307" s="238">
        <v>0.02126</v>
      </c>
      <c r="R307" s="238">
        <f>Q307*H307</f>
        <v>0.23386</v>
      </c>
      <c r="S307" s="238">
        <v>0</v>
      </c>
      <c r="T307" s="239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0" t="s">
        <v>155</v>
      </c>
      <c r="AT307" s="240" t="s">
        <v>159</v>
      </c>
      <c r="AU307" s="240" t="s">
        <v>89</v>
      </c>
      <c r="AY307" s="17" t="s">
        <v>156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7" t="s">
        <v>87</v>
      </c>
      <c r="BK307" s="241">
        <f>ROUND(I307*H307,2)</f>
        <v>0</v>
      </c>
      <c r="BL307" s="17" t="s">
        <v>155</v>
      </c>
      <c r="BM307" s="240" t="s">
        <v>475</v>
      </c>
    </row>
    <row r="308" spans="1:47" s="2" customFormat="1" ht="12">
      <c r="A308" s="38"/>
      <c r="B308" s="39"/>
      <c r="C308" s="40"/>
      <c r="D308" s="242" t="s">
        <v>165</v>
      </c>
      <c r="E308" s="40"/>
      <c r="F308" s="243" t="s">
        <v>476</v>
      </c>
      <c r="G308" s="40"/>
      <c r="H308" s="40"/>
      <c r="I308" s="244"/>
      <c r="J308" s="40"/>
      <c r="K308" s="40"/>
      <c r="L308" s="44"/>
      <c r="M308" s="245"/>
      <c r="N308" s="246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165</v>
      </c>
      <c r="AU308" s="17" t="s">
        <v>89</v>
      </c>
    </row>
    <row r="309" spans="1:51" s="13" customFormat="1" ht="12">
      <c r="A309" s="13"/>
      <c r="B309" s="251"/>
      <c r="C309" s="252"/>
      <c r="D309" s="242" t="s">
        <v>257</v>
      </c>
      <c r="E309" s="253" t="s">
        <v>1</v>
      </c>
      <c r="F309" s="254" t="s">
        <v>105</v>
      </c>
      <c r="G309" s="252"/>
      <c r="H309" s="255">
        <v>3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1" t="s">
        <v>257</v>
      </c>
      <c r="AU309" s="261" t="s">
        <v>89</v>
      </c>
      <c r="AV309" s="13" t="s">
        <v>89</v>
      </c>
      <c r="AW309" s="13" t="s">
        <v>35</v>
      </c>
      <c r="AX309" s="13" t="s">
        <v>79</v>
      </c>
      <c r="AY309" s="261" t="s">
        <v>156</v>
      </c>
    </row>
    <row r="310" spans="1:51" s="14" customFormat="1" ht="12">
      <c r="A310" s="14"/>
      <c r="B310" s="262"/>
      <c r="C310" s="263"/>
      <c r="D310" s="242" t="s">
        <v>257</v>
      </c>
      <c r="E310" s="264" t="s">
        <v>1</v>
      </c>
      <c r="F310" s="265" t="s">
        <v>477</v>
      </c>
      <c r="G310" s="263"/>
      <c r="H310" s="266">
        <v>3</v>
      </c>
      <c r="I310" s="267"/>
      <c r="J310" s="263"/>
      <c r="K310" s="263"/>
      <c r="L310" s="268"/>
      <c r="M310" s="269"/>
      <c r="N310" s="270"/>
      <c r="O310" s="270"/>
      <c r="P310" s="270"/>
      <c r="Q310" s="270"/>
      <c r="R310" s="270"/>
      <c r="S310" s="270"/>
      <c r="T310" s="27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2" t="s">
        <v>257</v>
      </c>
      <c r="AU310" s="272" t="s">
        <v>89</v>
      </c>
      <c r="AV310" s="14" t="s">
        <v>105</v>
      </c>
      <c r="AW310" s="14" t="s">
        <v>35</v>
      </c>
      <c r="AX310" s="14" t="s">
        <v>79</v>
      </c>
      <c r="AY310" s="272" t="s">
        <v>156</v>
      </c>
    </row>
    <row r="311" spans="1:51" s="13" customFormat="1" ht="12">
      <c r="A311" s="13"/>
      <c r="B311" s="251"/>
      <c r="C311" s="252"/>
      <c r="D311" s="242" t="s">
        <v>257</v>
      </c>
      <c r="E311" s="253" t="s">
        <v>1</v>
      </c>
      <c r="F311" s="254" t="s">
        <v>105</v>
      </c>
      <c r="G311" s="252"/>
      <c r="H311" s="255">
        <v>3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1" t="s">
        <v>257</v>
      </c>
      <c r="AU311" s="261" t="s">
        <v>89</v>
      </c>
      <c r="AV311" s="13" t="s">
        <v>89</v>
      </c>
      <c r="AW311" s="13" t="s">
        <v>35</v>
      </c>
      <c r="AX311" s="13" t="s">
        <v>79</v>
      </c>
      <c r="AY311" s="261" t="s">
        <v>156</v>
      </c>
    </row>
    <row r="312" spans="1:51" s="14" customFormat="1" ht="12">
      <c r="A312" s="14"/>
      <c r="B312" s="262"/>
      <c r="C312" s="263"/>
      <c r="D312" s="242" t="s">
        <v>257</v>
      </c>
      <c r="E312" s="264" t="s">
        <v>1</v>
      </c>
      <c r="F312" s="265" t="s">
        <v>478</v>
      </c>
      <c r="G312" s="263"/>
      <c r="H312" s="266">
        <v>3</v>
      </c>
      <c r="I312" s="267"/>
      <c r="J312" s="263"/>
      <c r="K312" s="263"/>
      <c r="L312" s="268"/>
      <c r="M312" s="269"/>
      <c r="N312" s="270"/>
      <c r="O312" s="270"/>
      <c r="P312" s="270"/>
      <c r="Q312" s="270"/>
      <c r="R312" s="270"/>
      <c r="S312" s="270"/>
      <c r="T312" s="27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2" t="s">
        <v>257</v>
      </c>
      <c r="AU312" s="272" t="s">
        <v>89</v>
      </c>
      <c r="AV312" s="14" t="s">
        <v>105</v>
      </c>
      <c r="AW312" s="14" t="s">
        <v>35</v>
      </c>
      <c r="AX312" s="14" t="s">
        <v>79</v>
      </c>
      <c r="AY312" s="272" t="s">
        <v>156</v>
      </c>
    </row>
    <row r="313" spans="1:51" s="13" customFormat="1" ht="12">
      <c r="A313" s="13"/>
      <c r="B313" s="251"/>
      <c r="C313" s="252"/>
      <c r="D313" s="242" t="s">
        <v>257</v>
      </c>
      <c r="E313" s="253" t="s">
        <v>1</v>
      </c>
      <c r="F313" s="254" t="s">
        <v>105</v>
      </c>
      <c r="G313" s="252"/>
      <c r="H313" s="255">
        <v>3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257</v>
      </c>
      <c r="AU313" s="261" t="s">
        <v>89</v>
      </c>
      <c r="AV313" s="13" t="s">
        <v>89</v>
      </c>
      <c r="AW313" s="13" t="s">
        <v>35</v>
      </c>
      <c r="AX313" s="13" t="s">
        <v>79</v>
      </c>
      <c r="AY313" s="261" t="s">
        <v>156</v>
      </c>
    </row>
    <row r="314" spans="1:51" s="14" customFormat="1" ht="12">
      <c r="A314" s="14"/>
      <c r="B314" s="262"/>
      <c r="C314" s="263"/>
      <c r="D314" s="242" t="s">
        <v>257</v>
      </c>
      <c r="E314" s="264" t="s">
        <v>1</v>
      </c>
      <c r="F314" s="265" t="s">
        <v>479</v>
      </c>
      <c r="G314" s="263"/>
      <c r="H314" s="266">
        <v>3</v>
      </c>
      <c r="I314" s="267"/>
      <c r="J314" s="263"/>
      <c r="K314" s="263"/>
      <c r="L314" s="268"/>
      <c r="M314" s="269"/>
      <c r="N314" s="270"/>
      <c r="O314" s="270"/>
      <c r="P314" s="270"/>
      <c r="Q314" s="270"/>
      <c r="R314" s="270"/>
      <c r="S314" s="270"/>
      <c r="T314" s="27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2" t="s">
        <v>257</v>
      </c>
      <c r="AU314" s="272" t="s">
        <v>89</v>
      </c>
      <c r="AV314" s="14" t="s">
        <v>105</v>
      </c>
      <c r="AW314" s="14" t="s">
        <v>35</v>
      </c>
      <c r="AX314" s="14" t="s">
        <v>79</v>
      </c>
      <c r="AY314" s="272" t="s">
        <v>156</v>
      </c>
    </row>
    <row r="315" spans="1:51" s="13" customFormat="1" ht="12">
      <c r="A315" s="13"/>
      <c r="B315" s="251"/>
      <c r="C315" s="252"/>
      <c r="D315" s="242" t="s">
        <v>257</v>
      </c>
      <c r="E315" s="253" t="s">
        <v>1</v>
      </c>
      <c r="F315" s="254" t="s">
        <v>89</v>
      </c>
      <c r="G315" s="252"/>
      <c r="H315" s="255">
        <v>2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1" t="s">
        <v>257</v>
      </c>
      <c r="AU315" s="261" t="s">
        <v>89</v>
      </c>
      <c r="AV315" s="13" t="s">
        <v>89</v>
      </c>
      <c r="AW315" s="13" t="s">
        <v>35</v>
      </c>
      <c r="AX315" s="13" t="s">
        <v>79</v>
      </c>
      <c r="AY315" s="261" t="s">
        <v>156</v>
      </c>
    </row>
    <row r="316" spans="1:51" s="14" customFormat="1" ht="12">
      <c r="A316" s="14"/>
      <c r="B316" s="262"/>
      <c r="C316" s="263"/>
      <c r="D316" s="242" t="s">
        <v>257</v>
      </c>
      <c r="E316" s="264" t="s">
        <v>1</v>
      </c>
      <c r="F316" s="265" t="s">
        <v>480</v>
      </c>
      <c r="G316" s="263"/>
      <c r="H316" s="266">
        <v>2</v>
      </c>
      <c r="I316" s="267"/>
      <c r="J316" s="263"/>
      <c r="K316" s="263"/>
      <c r="L316" s="268"/>
      <c r="M316" s="269"/>
      <c r="N316" s="270"/>
      <c r="O316" s="270"/>
      <c r="P316" s="270"/>
      <c r="Q316" s="270"/>
      <c r="R316" s="270"/>
      <c r="S316" s="270"/>
      <c r="T316" s="27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2" t="s">
        <v>257</v>
      </c>
      <c r="AU316" s="272" t="s">
        <v>89</v>
      </c>
      <c r="AV316" s="14" t="s">
        <v>105</v>
      </c>
      <c r="AW316" s="14" t="s">
        <v>35</v>
      </c>
      <c r="AX316" s="14" t="s">
        <v>79</v>
      </c>
      <c r="AY316" s="272" t="s">
        <v>156</v>
      </c>
    </row>
    <row r="317" spans="1:51" s="15" customFormat="1" ht="12">
      <c r="A317" s="15"/>
      <c r="B317" s="284"/>
      <c r="C317" s="285"/>
      <c r="D317" s="242" t="s">
        <v>257</v>
      </c>
      <c r="E317" s="286" t="s">
        <v>1</v>
      </c>
      <c r="F317" s="287" t="s">
        <v>342</v>
      </c>
      <c r="G317" s="285"/>
      <c r="H317" s="288">
        <v>11</v>
      </c>
      <c r="I317" s="289"/>
      <c r="J317" s="285"/>
      <c r="K317" s="285"/>
      <c r="L317" s="290"/>
      <c r="M317" s="291"/>
      <c r="N317" s="292"/>
      <c r="O317" s="292"/>
      <c r="P317" s="292"/>
      <c r="Q317" s="292"/>
      <c r="R317" s="292"/>
      <c r="S317" s="292"/>
      <c r="T317" s="293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94" t="s">
        <v>257</v>
      </c>
      <c r="AU317" s="294" t="s">
        <v>89</v>
      </c>
      <c r="AV317" s="15" t="s">
        <v>155</v>
      </c>
      <c r="AW317" s="15" t="s">
        <v>35</v>
      </c>
      <c r="AX317" s="15" t="s">
        <v>87</v>
      </c>
      <c r="AY317" s="294" t="s">
        <v>156</v>
      </c>
    </row>
    <row r="318" spans="1:65" s="2" customFormat="1" ht="21.75" customHeight="1">
      <c r="A318" s="38"/>
      <c r="B318" s="39"/>
      <c r="C318" s="228" t="s">
        <v>481</v>
      </c>
      <c r="D318" s="228" t="s">
        <v>159</v>
      </c>
      <c r="E318" s="229" t="s">
        <v>482</v>
      </c>
      <c r="F318" s="230" t="s">
        <v>483</v>
      </c>
      <c r="G318" s="231" t="s">
        <v>474</v>
      </c>
      <c r="H318" s="232">
        <v>9</v>
      </c>
      <c r="I318" s="233"/>
      <c r="J318" s="234">
        <f>ROUND(I318*H318,2)</f>
        <v>0</v>
      </c>
      <c r="K318" s="235"/>
      <c r="L318" s="44"/>
      <c r="M318" s="236" t="s">
        <v>1</v>
      </c>
      <c r="N318" s="237" t="s">
        <v>44</v>
      </c>
      <c r="O318" s="91"/>
      <c r="P318" s="238">
        <f>O318*H318</f>
        <v>0</v>
      </c>
      <c r="Q318" s="238">
        <v>0.02693</v>
      </c>
      <c r="R318" s="238">
        <f>Q318*H318</f>
        <v>0.24237</v>
      </c>
      <c r="S318" s="238">
        <v>0</v>
      </c>
      <c r="T318" s="239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0" t="s">
        <v>155</v>
      </c>
      <c r="AT318" s="240" t="s">
        <v>159</v>
      </c>
      <c r="AU318" s="240" t="s">
        <v>89</v>
      </c>
      <c r="AY318" s="17" t="s">
        <v>156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7" t="s">
        <v>87</v>
      </c>
      <c r="BK318" s="241">
        <f>ROUND(I318*H318,2)</f>
        <v>0</v>
      </c>
      <c r="BL318" s="17" t="s">
        <v>155</v>
      </c>
      <c r="BM318" s="240" t="s">
        <v>484</v>
      </c>
    </row>
    <row r="319" spans="1:47" s="2" customFormat="1" ht="12">
      <c r="A319" s="38"/>
      <c r="B319" s="39"/>
      <c r="C319" s="40"/>
      <c r="D319" s="242" t="s">
        <v>165</v>
      </c>
      <c r="E319" s="40"/>
      <c r="F319" s="243" t="s">
        <v>485</v>
      </c>
      <c r="G319" s="40"/>
      <c r="H319" s="40"/>
      <c r="I319" s="244"/>
      <c r="J319" s="40"/>
      <c r="K319" s="40"/>
      <c r="L319" s="44"/>
      <c r="M319" s="245"/>
      <c r="N319" s="246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165</v>
      </c>
      <c r="AU319" s="17" t="s">
        <v>89</v>
      </c>
    </row>
    <row r="320" spans="1:51" s="13" customFormat="1" ht="12">
      <c r="A320" s="13"/>
      <c r="B320" s="251"/>
      <c r="C320" s="252"/>
      <c r="D320" s="242" t="s">
        <v>257</v>
      </c>
      <c r="E320" s="253" t="s">
        <v>1</v>
      </c>
      <c r="F320" s="254" t="s">
        <v>105</v>
      </c>
      <c r="G320" s="252"/>
      <c r="H320" s="255">
        <v>3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257</v>
      </c>
      <c r="AU320" s="261" t="s">
        <v>89</v>
      </c>
      <c r="AV320" s="13" t="s">
        <v>89</v>
      </c>
      <c r="AW320" s="13" t="s">
        <v>35</v>
      </c>
      <c r="AX320" s="13" t="s">
        <v>79</v>
      </c>
      <c r="AY320" s="261" t="s">
        <v>156</v>
      </c>
    </row>
    <row r="321" spans="1:51" s="14" customFormat="1" ht="12">
      <c r="A321" s="14"/>
      <c r="B321" s="262"/>
      <c r="C321" s="263"/>
      <c r="D321" s="242" t="s">
        <v>257</v>
      </c>
      <c r="E321" s="264" t="s">
        <v>1</v>
      </c>
      <c r="F321" s="265" t="s">
        <v>486</v>
      </c>
      <c r="G321" s="263"/>
      <c r="H321" s="266">
        <v>3</v>
      </c>
      <c r="I321" s="267"/>
      <c r="J321" s="263"/>
      <c r="K321" s="263"/>
      <c r="L321" s="268"/>
      <c r="M321" s="269"/>
      <c r="N321" s="270"/>
      <c r="O321" s="270"/>
      <c r="P321" s="270"/>
      <c r="Q321" s="270"/>
      <c r="R321" s="270"/>
      <c r="S321" s="270"/>
      <c r="T321" s="27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2" t="s">
        <v>257</v>
      </c>
      <c r="AU321" s="272" t="s">
        <v>89</v>
      </c>
      <c r="AV321" s="14" t="s">
        <v>105</v>
      </c>
      <c r="AW321" s="14" t="s">
        <v>35</v>
      </c>
      <c r="AX321" s="14" t="s">
        <v>79</v>
      </c>
      <c r="AY321" s="272" t="s">
        <v>156</v>
      </c>
    </row>
    <row r="322" spans="1:51" s="13" customFormat="1" ht="12">
      <c r="A322" s="13"/>
      <c r="B322" s="251"/>
      <c r="C322" s="252"/>
      <c r="D322" s="242" t="s">
        <v>257</v>
      </c>
      <c r="E322" s="253" t="s">
        <v>1</v>
      </c>
      <c r="F322" s="254" t="s">
        <v>184</v>
      </c>
      <c r="G322" s="252"/>
      <c r="H322" s="255">
        <v>6</v>
      </c>
      <c r="I322" s="256"/>
      <c r="J322" s="252"/>
      <c r="K322" s="252"/>
      <c r="L322" s="257"/>
      <c r="M322" s="258"/>
      <c r="N322" s="259"/>
      <c r="O322" s="259"/>
      <c r="P322" s="259"/>
      <c r="Q322" s="259"/>
      <c r="R322" s="259"/>
      <c r="S322" s="259"/>
      <c r="T322" s="26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1" t="s">
        <v>257</v>
      </c>
      <c r="AU322" s="261" t="s">
        <v>89</v>
      </c>
      <c r="AV322" s="13" t="s">
        <v>89</v>
      </c>
      <c r="AW322" s="13" t="s">
        <v>35</v>
      </c>
      <c r="AX322" s="13" t="s">
        <v>79</v>
      </c>
      <c r="AY322" s="261" t="s">
        <v>156</v>
      </c>
    </row>
    <row r="323" spans="1:51" s="14" customFormat="1" ht="12">
      <c r="A323" s="14"/>
      <c r="B323" s="262"/>
      <c r="C323" s="263"/>
      <c r="D323" s="242" t="s">
        <v>257</v>
      </c>
      <c r="E323" s="264" t="s">
        <v>1</v>
      </c>
      <c r="F323" s="265" t="s">
        <v>487</v>
      </c>
      <c r="G323" s="263"/>
      <c r="H323" s="266">
        <v>6</v>
      </c>
      <c r="I323" s="267"/>
      <c r="J323" s="263"/>
      <c r="K323" s="263"/>
      <c r="L323" s="268"/>
      <c r="M323" s="269"/>
      <c r="N323" s="270"/>
      <c r="O323" s="270"/>
      <c r="P323" s="270"/>
      <c r="Q323" s="270"/>
      <c r="R323" s="270"/>
      <c r="S323" s="270"/>
      <c r="T323" s="27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2" t="s">
        <v>257</v>
      </c>
      <c r="AU323" s="272" t="s">
        <v>89</v>
      </c>
      <c r="AV323" s="14" t="s">
        <v>105</v>
      </c>
      <c r="AW323" s="14" t="s">
        <v>35</v>
      </c>
      <c r="AX323" s="14" t="s">
        <v>79</v>
      </c>
      <c r="AY323" s="272" t="s">
        <v>156</v>
      </c>
    </row>
    <row r="324" spans="1:51" s="15" customFormat="1" ht="12">
      <c r="A324" s="15"/>
      <c r="B324" s="284"/>
      <c r="C324" s="285"/>
      <c r="D324" s="242" t="s">
        <v>257</v>
      </c>
      <c r="E324" s="286" t="s">
        <v>1</v>
      </c>
      <c r="F324" s="287" t="s">
        <v>342</v>
      </c>
      <c r="G324" s="285"/>
      <c r="H324" s="288">
        <v>9</v>
      </c>
      <c r="I324" s="289"/>
      <c r="J324" s="285"/>
      <c r="K324" s="285"/>
      <c r="L324" s="290"/>
      <c r="M324" s="291"/>
      <c r="N324" s="292"/>
      <c r="O324" s="292"/>
      <c r="P324" s="292"/>
      <c r="Q324" s="292"/>
      <c r="R324" s="292"/>
      <c r="S324" s="292"/>
      <c r="T324" s="293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94" t="s">
        <v>257</v>
      </c>
      <c r="AU324" s="294" t="s">
        <v>89</v>
      </c>
      <c r="AV324" s="15" t="s">
        <v>155</v>
      </c>
      <c r="AW324" s="15" t="s">
        <v>35</v>
      </c>
      <c r="AX324" s="15" t="s">
        <v>87</v>
      </c>
      <c r="AY324" s="294" t="s">
        <v>156</v>
      </c>
    </row>
    <row r="325" spans="1:65" s="2" customFormat="1" ht="21.75" customHeight="1">
      <c r="A325" s="38"/>
      <c r="B325" s="39"/>
      <c r="C325" s="228" t="s">
        <v>488</v>
      </c>
      <c r="D325" s="228" t="s">
        <v>159</v>
      </c>
      <c r="E325" s="229" t="s">
        <v>489</v>
      </c>
      <c r="F325" s="230" t="s">
        <v>490</v>
      </c>
      <c r="G325" s="231" t="s">
        <v>474</v>
      </c>
      <c r="H325" s="232">
        <v>5</v>
      </c>
      <c r="I325" s="233"/>
      <c r="J325" s="234">
        <f>ROUND(I325*H325,2)</f>
        <v>0</v>
      </c>
      <c r="K325" s="235"/>
      <c r="L325" s="44"/>
      <c r="M325" s="236" t="s">
        <v>1</v>
      </c>
      <c r="N325" s="237" t="s">
        <v>44</v>
      </c>
      <c r="O325" s="91"/>
      <c r="P325" s="238">
        <f>O325*H325</f>
        <v>0</v>
      </c>
      <c r="Q325" s="238">
        <v>0.03195</v>
      </c>
      <c r="R325" s="238">
        <f>Q325*H325</f>
        <v>0.15975</v>
      </c>
      <c r="S325" s="238">
        <v>0</v>
      </c>
      <c r="T325" s="239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0" t="s">
        <v>155</v>
      </c>
      <c r="AT325" s="240" t="s">
        <v>159</v>
      </c>
      <c r="AU325" s="240" t="s">
        <v>89</v>
      </c>
      <c r="AY325" s="17" t="s">
        <v>156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7" t="s">
        <v>87</v>
      </c>
      <c r="BK325" s="241">
        <f>ROUND(I325*H325,2)</f>
        <v>0</v>
      </c>
      <c r="BL325" s="17" t="s">
        <v>155</v>
      </c>
      <c r="BM325" s="240" t="s">
        <v>491</v>
      </c>
    </row>
    <row r="326" spans="1:47" s="2" customFormat="1" ht="12">
      <c r="A326" s="38"/>
      <c r="B326" s="39"/>
      <c r="C326" s="40"/>
      <c r="D326" s="242" t="s">
        <v>165</v>
      </c>
      <c r="E326" s="40"/>
      <c r="F326" s="243" t="s">
        <v>492</v>
      </c>
      <c r="G326" s="40"/>
      <c r="H326" s="40"/>
      <c r="I326" s="244"/>
      <c r="J326" s="40"/>
      <c r="K326" s="40"/>
      <c r="L326" s="44"/>
      <c r="M326" s="245"/>
      <c r="N326" s="246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165</v>
      </c>
      <c r="AU326" s="17" t="s">
        <v>89</v>
      </c>
    </row>
    <row r="327" spans="1:51" s="13" customFormat="1" ht="12">
      <c r="A327" s="13"/>
      <c r="B327" s="251"/>
      <c r="C327" s="252"/>
      <c r="D327" s="242" t="s">
        <v>257</v>
      </c>
      <c r="E327" s="253" t="s">
        <v>1</v>
      </c>
      <c r="F327" s="254" t="s">
        <v>89</v>
      </c>
      <c r="G327" s="252"/>
      <c r="H327" s="255">
        <v>2</v>
      </c>
      <c r="I327" s="256"/>
      <c r="J327" s="252"/>
      <c r="K327" s="252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257</v>
      </c>
      <c r="AU327" s="261" t="s">
        <v>89</v>
      </c>
      <c r="AV327" s="13" t="s">
        <v>89</v>
      </c>
      <c r="AW327" s="13" t="s">
        <v>35</v>
      </c>
      <c r="AX327" s="13" t="s">
        <v>79</v>
      </c>
      <c r="AY327" s="261" t="s">
        <v>156</v>
      </c>
    </row>
    <row r="328" spans="1:51" s="14" customFormat="1" ht="12">
      <c r="A328" s="14"/>
      <c r="B328" s="262"/>
      <c r="C328" s="263"/>
      <c r="D328" s="242" t="s">
        <v>257</v>
      </c>
      <c r="E328" s="264" t="s">
        <v>1</v>
      </c>
      <c r="F328" s="265" t="s">
        <v>493</v>
      </c>
      <c r="G328" s="263"/>
      <c r="H328" s="266">
        <v>2</v>
      </c>
      <c r="I328" s="267"/>
      <c r="J328" s="263"/>
      <c r="K328" s="263"/>
      <c r="L328" s="268"/>
      <c r="M328" s="269"/>
      <c r="N328" s="270"/>
      <c r="O328" s="270"/>
      <c r="P328" s="270"/>
      <c r="Q328" s="270"/>
      <c r="R328" s="270"/>
      <c r="S328" s="270"/>
      <c r="T328" s="27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2" t="s">
        <v>257</v>
      </c>
      <c r="AU328" s="272" t="s">
        <v>89</v>
      </c>
      <c r="AV328" s="14" t="s">
        <v>105</v>
      </c>
      <c r="AW328" s="14" t="s">
        <v>35</v>
      </c>
      <c r="AX328" s="14" t="s">
        <v>79</v>
      </c>
      <c r="AY328" s="272" t="s">
        <v>156</v>
      </c>
    </row>
    <row r="329" spans="1:51" s="13" customFormat="1" ht="12">
      <c r="A329" s="13"/>
      <c r="B329" s="251"/>
      <c r="C329" s="252"/>
      <c r="D329" s="242" t="s">
        <v>257</v>
      </c>
      <c r="E329" s="253" t="s">
        <v>1</v>
      </c>
      <c r="F329" s="254" t="s">
        <v>105</v>
      </c>
      <c r="G329" s="252"/>
      <c r="H329" s="255">
        <v>3</v>
      </c>
      <c r="I329" s="256"/>
      <c r="J329" s="252"/>
      <c r="K329" s="252"/>
      <c r="L329" s="257"/>
      <c r="M329" s="258"/>
      <c r="N329" s="259"/>
      <c r="O329" s="259"/>
      <c r="P329" s="259"/>
      <c r="Q329" s="259"/>
      <c r="R329" s="259"/>
      <c r="S329" s="259"/>
      <c r="T329" s="26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1" t="s">
        <v>257</v>
      </c>
      <c r="AU329" s="261" t="s">
        <v>89</v>
      </c>
      <c r="AV329" s="13" t="s">
        <v>89</v>
      </c>
      <c r="AW329" s="13" t="s">
        <v>35</v>
      </c>
      <c r="AX329" s="13" t="s">
        <v>79</v>
      </c>
      <c r="AY329" s="261" t="s">
        <v>156</v>
      </c>
    </row>
    <row r="330" spans="1:51" s="14" customFormat="1" ht="12">
      <c r="A330" s="14"/>
      <c r="B330" s="262"/>
      <c r="C330" s="263"/>
      <c r="D330" s="242" t="s">
        <v>257</v>
      </c>
      <c r="E330" s="264" t="s">
        <v>1</v>
      </c>
      <c r="F330" s="265" t="s">
        <v>494</v>
      </c>
      <c r="G330" s="263"/>
      <c r="H330" s="266">
        <v>3</v>
      </c>
      <c r="I330" s="267"/>
      <c r="J330" s="263"/>
      <c r="K330" s="263"/>
      <c r="L330" s="268"/>
      <c r="M330" s="269"/>
      <c r="N330" s="270"/>
      <c r="O330" s="270"/>
      <c r="P330" s="270"/>
      <c r="Q330" s="270"/>
      <c r="R330" s="270"/>
      <c r="S330" s="270"/>
      <c r="T330" s="27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2" t="s">
        <v>257</v>
      </c>
      <c r="AU330" s="272" t="s">
        <v>89</v>
      </c>
      <c r="AV330" s="14" t="s">
        <v>105</v>
      </c>
      <c r="AW330" s="14" t="s">
        <v>35</v>
      </c>
      <c r="AX330" s="14" t="s">
        <v>79</v>
      </c>
      <c r="AY330" s="272" t="s">
        <v>156</v>
      </c>
    </row>
    <row r="331" spans="1:51" s="15" customFormat="1" ht="12">
      <c r="A331" s="15"/>
      <c r="B331" s="284"/>
      <c r="C331" s="285"/>
      <c r="D331" s="242" t="s">
        <v>257</v>
      </c>
      <c r="E331" s="286" t="s">
        <v>1</v>
      </c>
      <c r="F331" s="287" t="s">
        <v>342</v>
      </c>
      <c r="G331" s="285"/>
      <c r="H331" s="288">
        <v>5</v>
      </c>
      <c r="I331" s="289"/>
      <c r="J331" s="285"/>
      <c r="K331" s="285"/>
      <c r="L331" s="290"/>
      <c r="M331" s="291"/>
      <c r="N331" s="292"/>
      <c r="O331" s="292"/>
      <c r="P331" s="292"/>
      <c r="Q331" s="292"/>
      <c r="R331" s="292"/>
      <c r="S331" s="292"/>
      <c r="T331" s="293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94" t="s">
        <v>257</v>
      </c>
      <c r="AU331" s="294" t="s">
        <v>89</v>
      </c>
      <c r="AV331" s="15" t="s">
        <v>155</v>
      </c>
      <c r="AW331" s="15" t="s">
        <v>35</v>
      </c>
      <c r="AX331" s="15" t="s">
        <v>87</v>
      </c>
      <c r="AY331" s="294" t="s">
        <v>156</v>
      </c>
    </row>
    <row r="332" spans="1:65" s="2" customFormat="1" ht="21.75" customHeight="1">
      <c r="A332" s="38"/>
      <c r="B332" s="39"/>
      <c r="C332" s="228" t="s">
        <v>495</v>
      </c>
      <c r="D332" s="228" t="s">
        <v>159</v>
      </c>
      <c r="E332" s="229" t="s">
        <v>496</v>
      </c>
      <c r="F332" s="230" t="s">
        <v>497</v>
      </c>
      <c r="G332" s="231" t="s">
        <v>474</v>
      </c>
      <c r="H332" s="232">
        <v>4</v>
      </c>
      <c r="I332" s="233"/>
      <c r="J332" s="234">
        <f>ROUND(I332*H332,2)</f>
        <v>0</v>
      </c>
      <c r="K332" s="235"/>
      <c r="L332" s="44"/>
      <c r="M332" s="236" t="s">
        <v>1</v>
      </c>
      <c r="N332" s="237" t="s">
        <v>44</v>
      </c>
      <c r="O332" s="91"/>
      <c r="P332" s="238">
        <f>O332*H332</f>
        <v>0</v>
      </c>
      <c r="Q332" s="238">
        <v>0.04776</v>
      </c>
      <c r="R332" s="238">
        <f>Q332*H332</f>
        <v>0.19104</v>
      </c>
      <c r="S332" s="238">
        <v>0</v>
      </c>
      <c r="T332" s="239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0" t="s">
        <v>155</v>
      </c>
      <c r="AT332" s="240" t="s">
        <v>159</v>
      </c>
      <c r="AU332" s="240" t="s">
        <v>89</v>
      </c>
      <c r="AY332" s="17" t="s">
        <v>156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7" t="s">
        <v>87</v>
      </c>
      <c r="BK332" s="241">
        <f>ROUND(I332*H332,2)</f>
        <v>0</v>
      </c>
      <c r="BL332" s="17" t="s">
        <v>155</v>
      </c>
      <c r="BM332" s="240" t="s">
        <v>498</v>
      </c>
    </row>
    <row r="333" spans="1:47" s="2" customFormat="1" ht="12">
      <c r="A333" s="38"/>
      <c r="B333" s="39"/>
      <c r="C333" s="40"/>
      <c r="D333" s="242" t="s">
        <v>165</v>
      </c>
      <c r="E333" s="40"/>
      <c r="F333" s="243" t="s">
        <v>499</v>
      </c>
      <c r="G333" s="40"/>
      <c r="H333" s="40"/>
      <c r="I333" s="244"/>
      <c r="J333" s="40"/>
      <c r="K333" s="40"/>
      <c r="L333" s="44"/>
      <c r="M333" s="245"/>
      <c r="N333" s="246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165</v>
      </c>
      <c r="AU333" s="17" t="s">
        <v>89</v>
      </c>
    </row>
    <row r="334" spans="1:51" s="13" customFormat="1" ht="12">
      <c r="A334" s="13"/>
      <c r="B334" s="251"/>
      <c r="C334" s="252"/>
      <c r="D334" s="242" t="s">
        <v>257</v>
      </c>
      <c r="E334" s="253" t="s">
        <v>1</v>
      </c>
      <c r="F334" s="254" t="s">
        <v>89</v>
      </c>
      <c r="G334" s="252"/>
      <c r="H334" s="255">
        <v>2</v>
      </c>
      <c r="I334" s="256"/>
      <c r="J334" s="252"/>
      <c r="K334" s="252"/>
      <c r="L334" s="257"/>
      <c r="M334" s="258"/>
      <c r="N334" s="259"/>
      <c r="O334" s="259"/>
      <c r="P334" s="259"/>
      <c r="Q334" s="259"/>
      <c r="R334" s="259"/>
      <c r="S334" s="259"/>
      <c r="T334" s="26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1" t="s">
        <v>257</v>
      </c>
      <c r="AU334" s="261" t="s">
        <v>89</v>
      </c>
      <c r="AV334" s="13" t="s">
        <v>89</v>
      </c>
      <c r="AW334" s="13" t="s">
        <v>35</v>
      </c>
      <c r="AX334" s="13" t="s">
        <v>79</v>
      </c>
      <c r="AY334" s="261" t="s">
        <v>156</v>
      </c>
    </row>
    <row r="335" spans="1:51" s="14" customFormat="1" ht="12">
      <c r="A335" s="14"/>
      <c r="B335" s="262"/>
      <c r="C335" s="263"/>
      <c r="D335" s="242" t="s">
        <v>257</v>
      </c>
      <c r="E335" s="264" t="s">
        <v>1</v>
      </c>
      <c r="F335" s="265" t="s">
        <v>479</v>
      </c>
      <c r="G335" s="263"/>
      <c r="H335" s="266">
        <v>2</v>
      </c>
      <c r="I335" s="267"/>
      <c r="J335" s="263"/>
      <c r="K335" s="263"/>
      <c r="L335" s="268"/>
      <c r="M335" s="269"/>
      <c r="N335" s="270"/>
      <c r="O335" s="270"/>
      <c r="P335" s="270"/>
      <c r="Q335" s="270"/>
      <c r="R335" s="270"/>
      <c r="S335" s="270"/>
      <c r="T335" s="27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2" t="s">
        <v>257</v>
      </c>
      <c r="AU335" s="272" t="s">
        <v>89</v>
      </c>
      <c r="AV335" s="14" t="s">
        <v>105</v>
      </c>
      <c r="AW335" s="14" t="s">
        <v>35</v>
      </c>
      <c r="AX335" s="14" t="s">
        <v>79</v>
      </c>
      <c r="AY335" s="272" t="s">
        <v>156</v>
      </c>
    </row>
    <row r="336" spans="1:51" s="13" customFormat="1" ht="12">
      <c r="A336" s="13"/>
      <c r="B336" s="251"/>
      <c r="C336" s="252"/>
      <c r="D336" s="242" t="s">
        <v>257</v>
      </c>
      <c r="E336" s="253" t="s">
        <v>1</v>
      </c>
      <c r="F336" s="254" t="s">
        <v>89</v>
      </c>
      <c r="G336" s="252"/>
      <c r="H336" s="255">
        <v>2</v>
      </c>
      <c r="I336" s="256"/>
      <c r="J336" s="252"/>
      <c r="K336" s="252"/>
      <c r="L336" s="257"/>
      <c r="M336" s="258"/>
      <c r="N336" s="259"/>
      <c r="O336" s="259"/>
      <c r="P336" s="259"/>
      <c r="Q336" s="259"/>
      <c r="R336" s="259"/>
      <c r="S336" s="259"/>
      <c r="T336" s="26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1" t="s">
        <v>257</v>
      </c>
      <c r="AU336" s="261" t="s">
        <v>89</v>
      </c>
      <c r="AV336" s="13" t="s">
        <v>89</v>
      </c>
      <c r="AW336" s="13" t="s">
        <v>35</v>
      </c>
      <c r="AX336" s="13" t="s">
        <v>79</v>
      </c>
      <c r="AY336" s="261" t="s">
        <v>156</v>
      </c>
    </row>
    <row r="337" spans="1:51" s="14" customFormat="1" ht="12">
      <c r="A337" s="14"/>
      <c r="B337" s="262"/>
      <c r="C337" s="263"/>
      <c r="D337" s="242" t="s">
        <v>257</v>
      </c>
      <c r="E337" s="264" t="s">
        <v>1</v>
      </c>
      <c r="F337" s="265" t="s">
        <v>478</v>
      </c>
      <c r="G337" s="263"/>
      <c r="H337" s="266">
        <v>2</v>
      </c>
      <c r="I337" s="267"/>
      <c r="J337" s="263"/>
      <c r="K337" s="263"/>
      <c r="L337" s="268"/>
      <c r="M337" s="269"/>
      <c r="N337" s="270"/>
      <c r="O337" s="270"/>
      <c r="P337" s="270"/>
      <c r="Q337" s="270"/>
      <c r="R337" s="270"/>
      <c r="S337" s="270"/>
      <c r="T337" s="27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2" t="s">
        <v>257</v>
      </c>
      <c r="AU337" s="272" t="s">
        <v>89</v>
      </c>
      <c r="AV337" s="14" t="s">
        <v>105</v>
      </c>
      <c r="AW337" s="14" t="s">
        <v>35</v>
      </c>
      <c r="AX337" s="14" t="s">
        <v>79</v>
      </c>
      <c r="AY337" s="272" t="s">
        <v>156</v>
      </c>
    </row>
    <row r="338" spans="1:51" s="15" customFormat="1" ht="12">
      <c r="A338" s="15"/>
      <c r="B338" s="284"/>
      <c r="C338" s="285"/>
      <c r="D338" s="242" t="s">
        <v>257</v>
      </c>
      <c r="E338" s="286" t="s">
        <v>1</v>
      </c>
      <c r="F338" s="287" t="s">
        <v>342</v>
      </c>
      <c r="G338" s="285"/>
      <c r="H338" s="288">
        <v>4</v>
      </c>
      <c r="I338" s="289"/>
      <c r="J338" s="285"/>
      <c r="K338" s="285"/>
      <c r="L338" s="290"/>
      <c r="M338" s="291"/>
      <c r="N338" s="292"/>
      <c r="O338" s="292"/>
      <c r="P338" s="292"/>
      <c r="Q338" s="292"/>
      <c r="R338" s="292"/>
      <c r="S338" s="292"/>
      <c r="T338" s="293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94" t="s">
        <v>257</v>
      </c>
      <c r="AU338" s="294" t="s">
        <v>89</v>
      </c>
      <c r="AV338" s="15" t="s">
        <v>155</v>
      </c>
      <c r="AW338" s="15" t="s">
        <v>35</v>
      </c>
      <c r="AX338" s="15" t="s">
        <v>87</v>
      </c>
      <c r="AY338" s="294" t="s">
        <v>156</v>
      </c>
    </row>
    <row r="339" spans="1:65" s="2" customFormat="1" ht="21.75" customHeight="1">
      <c r="A339" s="38"/>
      <c r="B339" s="39"/>
      <c r="C339" s="228" t="s">
        <v>500</v>
      </c>
      <c r="D339" s="228" t="s">
        <v>159</v>
      </c>
      <c r="E339" s="229" t="s">
        <v>501</v>
      </c>
      <c r="F339" s="230" t="s">
        <v>502</v>
      </c>
      <c r="G339" s="231" t="s">
        <v>474</v>
      </c>
      <c r="H339" s="232">
        <v>6</v>
      </c>
      <c r="I339" s="233"/>
      <c r="J339" s="234">
        <f>ROUND(I339*H339,2)</f>
        <v>0</v>
      </c>
      <c r="K339" s="235"/>
      <c r="L339" s="44"/>
      <c r="M339" s="236" t="s">
        <v>1</v>
      </c>
      <c r="N339" s="237" t="s">
        <v>44</v>
      </c>
      <c r="O339" s="91"/>
      <c r="P339" s="238">
        <f>O339*H339</f>
        <v>0</v>
      </c>
      <c r="Q339" s="238">
        <v>0.04555</v>
      </c>
      <c r="R339" s="238">
        <f>Q339*H339</f>
        <v>0.2733</v>
      </c>
      <c r="S339" s="238">
        <v>0</v>
      </c>
      <c r="T339" s="239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0" t="s">
        <v>155</v>
      </c>
      <c r="AT339" s="240" t="s">
        <v>159</v>
      </c>
      <c r="AU339" s="240" t="s">
        <v>89</v>
      </c>
      <c r="AY339" s="17" t="s">
        <v>156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7" t="s">
        <v>87</v>
      </c>
      <c r="BK339" s="241">
        <f>ROUND(I339*H339,2)</f>
        <v>0</v>
      </c>
      <c r="BL339" s="17" t="s">
        <v>155</v>
      </c>
      <c r="BM339" s="240" t="s">
        <v>503</v>
      </c>
    </row>
    <row r="340" spans="1:47" s="2" customFormat="1" ht="12">
      <c r="A340" s="38"/>
      <c r="B340" s="39"/>
      <c r="C340" s="40"/>
      <c r="D340" s="242" t="s">
        <v>165</v>
      </c>
      <c r="E340" s="40"/>
      <c r="F340" s="243" t="s">
        <v>504</v>
      </c>
      <c r="G340" s="40"/>
      <c r="H340" s="40"/>
      <c r="I340" s="244"/>
      <c r="J340" s="40"/>
      <c r="K340" s="40"/>
      <c r="L340" s="44"/>
      <c r="M340" s="245"/>
      <c r="N340" s="246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165</v>
      </c>
      <c r="AU340" s="17" t="s">
        <v>89</v>
      </c>
    </row>
    <row r="341" spans="1:51" s="13" customFormat="1" ht="12">
      <c r="A341" s="13"/>
      <c r="B341" s="251"/>
      <c r="C341" s="252"/>
      <c r="D341" s="242" t="s">
        <v>257</v>
      </c>
      <c r="E341" s="253" t="s">
        <v>1</v>
      </c>
      <c r="F341" s="254" t="s">
        <v>184</v>
      </c>
      <c r="G341" s="252"/>
      <c r="H341" s="255">
        <v>6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1" t="s">
        <v>257</v>
      </c>
      <c r="AU341" s="261" t="s">
        <v>89</v>
      </c>
      <c r="AV341" s="13" t="s">
        <v>89</v>
      </c>
      <c r="AW341" s="13" t="s">
        <v>35</v>
      </c>
      <c r="AX341" s="13" t="s">
        <v>79</v>
      </c>
      <c r="AY341" s="261" t="s">
        <v>156</v>
      </c>
    </row>
    <row r="342" spans="1:51" s="14" customFormat="1" ht="12">
      <c r="A342" s="14"/>
      <c r="B342" s="262"/>
      <c r="C342" s="263"/>
      <c r="D342" s="242" t="s">
        <v>257</v>
      </c>
      <c r="E342" s="264" t="s">
        <v>1</v>
      </c>
      <c r="F342" s="265" t="s">
        <v>505</v>
      </c>
      <c r="G342" s="263"/>
      <c r="H342" s="266">
        <v>6</v>
      </c>
      <c r="I342" s="267"/>
      <c r="J342" s="263"/>
      <c r="K342" s="263"/>
      <c r="L342" s="268"/>
      <c r="M342" s="269"/>
      <c r="N342" s="270"/>
      <c r="O342" s="270"/>
      <c r="P342" s="270"/>
      <c r="Q342" s="270"/>
      <c r="R342" s="270"/>
      <c r="S342" s="270"/>
      <c r="T342" s="27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2" t="s">
        <v>257</v>
      </c>
      <c r="AU342" s="272" t="s">
        <v>89</v>
      </c>
      <c r="AV342" s="14" t="s">
        <v>105</v>
      </c>
      <c r="AW342" s="14" t="s">
        <v>35</v>
      </c>
      <c r="AX342" s="14" t="s">
        <v>87</v>
      </c>
      <c r="AY342" s="272" t="s">
        <v>156</v>
      </c>
    </row>
    <row r="343" spans="1:65" s="2" customFormat="1" ht="21.75" customHeight="1">
      <c r="A343" s="38"/>
      <c r="B343" s="39"/>
      <c r="C343" s="228" t="s">
        <v>506</v>
      </c>
      <c r="D343" s="228" t="s">
        <v>159</v>
      </c>
      <c r="E343" s="229" t="s">
        <v>507</v>
      </c>
      <c r="F343" s="230" t="s">
        <v>508</v>
      </c>
      <c r="G343" s="231" t="s">
        <v>474</v>
      </c>
      <c r="H343" s="232">
        <v>6</v>
      </c>
      <c r="I343" s="233"/>
      <c r="J343" s="234">
        <f>ROUND(I343*H343,2)</f>
        <v>0</v>
      </c>
      <c r="K343" s="235"/>
      <c r="L343" s="44"/>
      <c r="M343" s="236" t="s">
        <v>1</v>
      </c>
      <c r="N343" s="237" t="s">
        <v>44</v>
      </c>
      <c r="O343" s="91"/>
      <c r="P343" s="238">
        <f>O343*H343</f>
        <v>0</v>
      </c>
      <c r="Q343" s="238">
        <v>0.05455</v>
      </c>
      <c r="R343" s="238">
        <f>Q343*H343</f>
        <v>0.32730000000000004</v>
      </c>
      <c r="S343" s="238">
        <v>0</v>
      </c>
      <c r="T343" s="239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0" t="s">
        <v>155</v>
      </c>
      <c r="AT343" s="240" t="s">
        <v>159</v>
      </c>
      <c r="AU343" s="240" t="s">
        <v>89</v>
      </c>
      <c r="AY343" s="17" t="s">
        <v>156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7" t="s">
        <v>87</v>
      </c>
      <c r="BK343" s="241">
        <f>ROUND(I343*H343,2)</f>
        <v>0</v>
      </c>
      <c r="BL343" s="17" t="s">
        <v>155</v>
      </c>
      <c r="BM343" s="240" t="s">
        <v>509</v>
      </c>
    </row>
    <row r="344" spans="1:47" s="2" customFormat="1" ht="12">
      <c r="A344" s="38"/>
      <c r="B344" s="39"/>
      <c r="C344" s="40"/>
      <c r="D344" s="242" t="s">
        <v>165</v>
      </c>
      <c r="E344" s="40"/>
      <c r="F344" s="243" t="s">
        <v>510</v>
      </c>
      <c r="G344" s="40"/>
      <c r="H344" s="40"/>
      <c r="I344" s="244"/>
      <c r="J344" s="40"/>
      <c r="K344" s="40"/>
      <c r="L344" s="44"/>
      <c r="M344" s="245"/>
      <c r="N344" s="246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165</v>
      </c>
      <c r="AU344" s="17" t="s">
        <v>89</v>
      </c>
    </row>
    <row r="345" spans="1:51" s="13" customFormat="1" ht="12">
      <c r="A345" s="13"/>
      <c r="B345" s="251"/>
      <c r="C345" s="252"/>
      <c r="D345" s="242" t="s">
        <v>257</v>
      </c>
      <c r="E345" s="253" t="s">
        <v>1</v>
      </c>
      <c r="F345" s="254" t="s">
        <v>184</v>
      </c>
      <c r="G345" s="252"/>
      <c r="H345" s="255">
        <v>6</v>
      </c>
      <c r="I345" s="256"/>
      <c r="J345" s="252"/>
      <c r="K345" s="252"/>
      <c r="L345" s="257"/>
      <c r="M345" s="258"/>
      <c r="N345" s="259"/>
      <c r="O345" s="259"/>
      <c r="P345" s="259"/>
      <c r="Q345" s="259"/>
      <c r="R345" s="259"/>
      <c r="S345" s="259"/>
      <c r="T345" s="26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1" t="s">
        <v>257</v>
      </c>
      <c r="AU345" s="261" t="s">
        <v>89</v>
      </c>
      <c r="AV345" s="13" t="s">
        <v>89</v>
      </c>
      <c r="AW345" s="13" t="s">
        <v>35</v>
      </c>
      <c r="AX345" s="13" t="s">
        <v>79</v>
      </c>
      <c r="AY345" s="261" t="s">
        <v>156</v>
      </c>
    </row>
    <row r="346" spans="1:51" s="14" customFormat="1" ht="12">
      <c r="A346" s="14"/>
      <c r="B346" s="262"/>
      <c r="C346" s="263"/>
      <c r="D346" s="242" t="s">
        <v>257</v>
      </c>
      <c r="E346" s="264" t="s">
        <v>1</v>
      </c>
      <c r="F346" s="265" t="s">
        <v>511</v>
      </c>
      <c r="G346" s="263"/>
      <c r="H346" s="266">
        <v>6</v>
      </c>
      <c r="I346" s="267"/>
      <c r="J346" s="263"/>
      <c r="K346" s="263"/>
      <c r="L346" s="268"/>
      <c r="M346" s="269"/>
      <c r="N346" s="270"/>
      <c r="O346" s="270"/>
      <c r="P346" s="270"/>
      <c r="Q346" s="270"/>
      <c r="R346" s="270"/>
      <c r="S346" s="270"/>
      <c r="T346" s="27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2" t="s">
        <v>257</v>
      </c>
      <c r="AU346" s="272" t="s">
        <v>89</v>
      </c>
      <c r="AV346" s="14" t="s">
        <v>105</v>
      </c>
      <c r="AW346" s="14" t="s">
        <v>35</v>
      </c>
      <c r="AX346" s="14" t="s">
        <v>87</v>
      </c>
      <c r="AY346" s="272" t="s">
        <v>156</v>
      </c>
    </row>
    <row r="347" spans="1:65" s="2" customFormat="1" ht="21.75" customHeight="1">
      <c r="A347" s="38"/>
      <c r="B347" s="39"/>
      <c r="C347" s="228" t="s">
        <v>512</v>
      </c>
      <c r="D347" s="228" t="s">
        <v>159</v>
      </c>
      <c r="E347" s="229" t="s">
        <v>513</v>
      </c>
      <c r="F347" s="230" t="s">
        <v>514</v>
      </c>
      <c r="G347" s="231" t="s">
        <v>474</v>
      </c>
      <c r="H347" s="232">
        <v>18</v>
      </c>
      <c r="I347" s="233"/>
      <c r="J347" s="234">
        <f>ROUND(I347*H347,2)</f>
        <v>0</v>
      </c>
      <c r="K347" s="235"/>
      <c r="L347" s="44"/>
      <c r="M347" s="236" t="s">
        <v>1</v>
      </c>
      <c r="N347" s="237" t="s">
        <v>44</v>
      </c>
      <c r="O347" s="91"/>
      <c r="P347" s="238">
        <f>O347*H347</f>
        <v>0</v>
      </c>
      <c r="Q347" s="238">
        <v>0.08185</v>
      </c>
      <c r="R347" s="238">
        <f>Q347*H347</f>
        <v>1.4733</v>
      </c>
      <c r="S347" s="238">
        <v>0</v>
      </c>
      <c r="T347" s="239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0" t="s">
        <v>155</v>
      </c>
      <c r="AT347" s="240" t="s">
        <v>159</v>
      </c>
      <c r="AU347" s="240" t="s">
        <v>89</v>
      </c>
      <c r="AY347" s="17" t="s">
        <v>156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7" t="s">
        <v>87</v>
      </c>
      <c r="BK347" s="241">
        <f>ROUND(I347*H347,2)</f>
        <v>0</v>
      </c>
      <c r="BL347" s="17" t="s">
        <v>155</v>
      </c>
      <c r="BM347" s="240" t="s">
        <v>515</v>
      </c>
    </row>
    <row r="348" spans="1:47" s="2" customFormat="1" ht="12">
      <c r="A348" s="38"/>
      <c r="B348" s="39"/>
      <c r="C348" s="40"/>
      <c r="D348" s="242" t="s">
        <v>165</v>
      </c>
      <c r="E348" s="40"/>
      <c r="F348" s="243" t="s">
        <v>516</v>
      </c>
      <c r="G348" s="40"/>
      <c r="H348" s="40"/>
      <c r="I348" s="244"/>
      <c r="J348" s="40"/>
      <c r="K348" s="40"/>
      <c r="L348" s="44"/>
      <c r="M348" s="245"/>
      <c r="N348" s="246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165</v>
      </c>
      <c r="AU348" s="17" t="s">
        <v>89</v>
      </c>
    </row>
    <row r="349" spans="1:51" s="13" customFormat="1" ht="12">
      <c r="A349" s="13"/>
      <c r="B349" s="251"/>
      <c r="C349" s="252"/>
      <c r="D349" s="242" t="s">
        <v>257</v>
      </c>
      <c r="E349" s="253" t="s">
        <v>1</v>
      </c>
      <c r="F349" s="254" t="s">
        <v>311</v>
      </c>
      <c r="G349" s="252"/>
      <c r="H349" s="255">
        <v>13</v>
      </c>
      <c r="I349" s="256"/>
      <c r="J349" s="252"/>
      <c r="K349" s="252"/>
      <c r="L349" s="257"/>
      <c r="M349" s="258"/>
      <c r="N349" s="259"/>
      <c r="O349" s="259"/>
      <c r="P349" s="259"/>
      <c r="Q349" s="259"/>
      <c r="R349" s="259"/>
      <c r="S349" s="259"/>
      <c r="T349" s="26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1" t="s">
        <v>257</v>
      </c>
      <c r="AU349" s="261" t="s">
        <v>89</v>
      </c>
      <c r="AV349" s="13" t="s">
        <v>89</v>
      </c>
      <c r="AW349" s="13" t="s">
        <v>35</v>
      </c>
      <c r="AX349" s="13" t="s">
        <v>79</v>
      </c>
      <c r="AY349" s="261" t="s">
        <v>156</v>
      </c>
    </row>
    <row r="350" spans="1:51" s="14" customFormat="1" ht="12">
      <c r="A350" s="14"/>
      <c r="B350" s="262"/>
      <c r="C350" s="263"/>
      <c r="D350" s="242" t="s">
        <v>257</v>
      </c>
      <c r="E350" s="264" t="s">
        <v>1</v>
      </c>
      <c r="F350" s="265" t="s">
        <v>493</v>
      </c>
      <c r="G350" s="263"/>
      <c r="H350" s="266">
        <v>13</v>
      </c>
      <c r="I350" s="267"/>
      <c r="J350" s="263"/>
      <c r="K350" s="263"/>
      <c r="L350" s="268"/>
      <c r="M350" s="269"/>
      <c r="N350" s="270"/>
      <c r="O350" s="270"/>
      <c r="P350" s="270"/>
      <c r="Q350" s="270"/>
      <c r="R350" s="270"/>
      <c r="S350" s="270"/>
      <c r="T350" s="27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2" t="s">
        <v>257</v>
      </c>
      <c r="AU350" s="272" t="s">
        <v>89</v>
      </c>
      <c r="AV350" s="14" t="s">
        <v>105</v>
      </c>
      <c r="AW350" s="14" t="s">
        <v>35</v>
      </c>
      <c r="AX350" s="14" t="s">
        <v>79</v>
      </c>
      <c r="AY350" s="272" t="s">
        <v>156</v>
      </c>
    </row>
    <row r="351" spans="1:51" s="13" customFormat="1" ht="12">
      <c r="A351" s="13"/>
      <c r="B351" s="251"/>
      <c r="C351" s="252"/>
      <c r="D351" s="242" t="s">
        <v>257</v>
      </c>
      <c r="E351" s="253" t="s">
        <v>1</v>
      </c>
      <c r="F351" s="254" t="s">
        <v>168</v>
      </c>
      <c r="G351" s="252"/>
      <c r="H351" s="255">
        <v>5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257</v>
      </c>
      <c r="AU351" s="261" t="s">
        <v>89</v>
      </c>
      <c r="AV351" s="13" t="s">
        <v>89</v>
      </c>
      <c r="AW351" s="13" t="s">
        <v>35</v>
      </c>
      <c r="AX351" s="13" t="s">
        <v>79</v>
      </c>
      <c r="AY351" s="261" t="s">
        <v>156</v>
      </c>
    </row>
    <row r="352" spans="1:51" s="14" customFormat="1" ht="12">
      <c r="A352" s="14"/>
      <c r="B352" s="262"/>
      <c r="C352" s="263"/>
      <c r="D352" s="242" t="s">
        <v>257</v>
      </c>
      <c r="E352" s="264" t="s">
        <v>1</v>
      </c>
      <c r="F352" s="265" t="s">
        <v>444</v>
      </c>
      <c r="G352" s="263"/>
      <c r="H352" s="266">
        <v>5</v>
      </c>
      <c r="I352" s="267"/>
      <c r="J352" s="263"/>
      <c r="K352" s="263"/>
      <c r="L352" s="268"/>
      <c r="M352" s="269"/>
      <c r="N352" s="270"/>
      <c r="O352" s="270"/>
      <c r="P352" s="270"/>
      <c r="Q352" s="270"/>
      <c r="R352" s="270"/>
      <c r="S352" s="270"/>
      <c r="T352" s="27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2" t="s">
        <v>257</v>
      </c>
      <c r="AU352" s="272" t="s">
        <v>89</v>
      </c>
      <c r="AV352" s="14" t="s">
        <v>105</v>
      </c>
      <c r="AW352" s="14" t="s">
        <v>35</v>
      </c>
      <c r="AX352" s="14" t="s">
        <v>79</v>
      </c>
      <c r="AY352" s="272" t="s">
        <v>156</v>
      </c>
    </row>
    <row r="353" spans="1:51" s="15" customFormat="1" ht="12">
      <c r="A353" s="15"/>
      <c r="B353" s="284"/>
      <c r="C353" s="285"/>
      <c r="D353" s="242" t="s">
        <v>257</v>
      </c>
      <c r="E353" s="286" t="s">
        <v>1</v>
      </c>
      <c r="F353" s="287" t="s">
        <v>342</v>
      </c>
      <c r="G353" s="285"/>
      <c r="H353" s="288">
        <v>18</v>
      </c>
      <c r="I353" s="289"/>
      <c r="J353" s="285"/>
      <c r="K353" s="285"/>
      <c r="L353" s="290"/>
      <c r="M353" s="291"/>
      <c r="N353" s="292"/>
      <c r="O353" s="292"/>
      <c r="P353" s="292"/>
      <c r="Q353" s="292"/>
      <c r="R353" s="292"/>
      <c r="S353" s="292"/>
      <c r="T353" s="293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94" t="s">
        <v>257</v>
      </c>
      <c r="AU353" s="294" t="s">
        <v>89</v>
      </c>
      <c r="AV353" s="15" t="s">
        <v>155</v>
      </c>
      <c r="AW353" s="15" t="s">
        <v>35</v>
      </c>
      <c r="AX353" s="15" t="s">
        <v>87</v>
      </c>
      <c r="AY353" s="294" t="s">
        <v>156</v>
      </c>
    </row>
    <row r="354" spans="1:65" s="2" customFormat="1" ht="21.75" customHeight="1">
      <c r="A354" s="38"/>
      <c r="B354" s="39"/>
      <c r="C354" s="228" t="s">
        <v>517</v>
      </c>
      <c r="D354" s="228" t="s">
        <v>159</v>
      </c>
      <c r="E354" s="229" t="s">
        <v>518</v>
      </c>
      <c r="F354" s="230" t="s">
        <v>519</v>
      </c>
      <c r="G354" s="231" t="s">
        <v>474</v>
      </c>
      <c r="H354" s="232">
        <v>29</v>
      </c>
      <c r="I354" s="233"/>
      <c r="J354" s="234">
        <f>ROUND(I354*H354,2)</f>
        <v>0</v>
      </c>
      <c r="K354" s="235"/>
      <c r="L354" s="44"/>
      <c r="M354" s="236" t="s">
        <v>1</v>
      </c>
      <c r="N354" s="237" t="s">
        <v>44</v>
      </c>
      <c r="O354" s="91"/>
      <c r="P354" s="238">
        <f>O354*H354</f>
        <v>0</v>
      </c>
      <c r="Q354" s="238">
        <v>0.09105</v>
      </c>
      <c r="R354" s="238">
        <f>Q354*H354</f>
        <v>2.64045</v>
      </c>
      <c r="S354" s="238">
        <v>0</v>
      </c>
      <c r="T354" s="239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0" t="s">
        <v>155</v>
      </c>
      <c r="AT354" s="240" t="s">
        <v>159</v>
      </c>
      <c r="AU354" s="240" t="s">
        <v>89</v>
      </c>
      <c r="AY354" s="17" t="s">
        <v>156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7" t="s">
        <v>87</v>
      </c>
      <c r="BK354" s="241">
        <f>ROUND(I354*H354,2)</f>
        <v>0</v>
      </c>
      <c r="BL354" s="17" t="s">
        <v>155</v>
      </c>
      <c r="BM354" s="240" t="s">
        <v>520</v>
      </c>
    </row>
    <row r="355" spans="1:47" s="2" customFormat="1" ht="12">
      <c r="A355" s="38"/>
      <c r="B355" s="39"/>
      <c r="C355" s="40"/>
      <c r="D355" s="242" t="s">
        <v>165</v>
      </c>
      <c r="E355" s="40"/>
      <c r="F355" s="243" t="s">
        <v>521</v>
      </c>
      <c r="G355" s="40"/>
      <c r="H355" s="40"/>
      <c r="I355" s="244"/>
      <c r="J355" s="40"/>
      <c r="K355" s="40"/>
      <c r="L355" s="44"/>
      <c r="M355" s="245"/>
      <c r="N355" s="246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165</v>
      </c>
      <c r="AU355" s="17" t="s">
        <v>89</v>
      </c>
    </row>
    <row r="356" spans="1:51" s="13" customFormat="1" ht="12">
      <c r="A356" s="13"/>
      <c r="B356" s="251"/>
      <c r="C356" s="252"/>
      <c r="D356" s="242" t="s">
        <v>257</v>
      </c>
      <c r="E356" s="253" t="s">
        <v>1</v>
      </c>
      <c r="F356" s="254" t="s">
        <v>193</v>
      </c>
      <c r="G356" s="252"/>
      <c r="H356" s="255">
        <v>8</v>
      </c>
      <c r="I356" s="256"/>
      <c r="J356" s="252"/>
      <c r="K356" s="252"/>
      <c r="L356" s="257"/>
      <c r="M356" s="258"/>
      <c r="N356" s="259"/>
      <c r="O356" s="259"/>
      <c r="P356" s="259"/>
      <c r="Q356" s="259"/>
      <c r="R356" s="259"/>
      <c r="S356" s="259"/>
      <c r="T356" s="26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1" t="s">
        <v>257</v>
      </c>
      <c r="AU356" s="261" t="s">
        <v>89</v>
      </c>
      <c r="AV356" s="13" t="s">
        <v>89</v>
      </c>
      <c r="AW356" s="13" t="s">
        <v>35</v>
      </c>
      <c r="AX356" s="13" t="s">
        <v>79</v>
      </c>
      <c r="AY356" s="261" t="s">
        <v>156</v>
      </c>
    </row>
    <row r="357" spans="1:51" s="14" customFormat="1" ht="12">
      <c r="A357" s="14"/>
      <c r="B357" s="262"/>
      <c r="C357" s="263"/>
      <c r="D357" s="242" t="s">
        <v>257</v>
      </c>
      <c r="E357" s="264" t="s">
        <v>1</v>
      </c>
      <c r="F357" s="265" t="s">
        <v>493</v>
      </c>
      <c r="G357" s="263"/>
      <c r="H357" s="266">
        <v>8</v>
      </c>
      <c r="I357" s="267"/>
      <c r="J357" s="263"/>
      <c r="K357" s="263"/>
      <c r="L357" s="268"/>
      <c r="M357" s="269"/>
      <c r="N357" s="270"/>
      <c r="O357" s="270"/>
      <c r="P357" s="270"/>
      <c r="Q357" s="270"/>
      <c r="R357" s="270"/>
      <c r="S357" s="270"/>
      <c r="T357" s="27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2" t="s">
        <v>257</v>
      </c>
      <c r="AU357" s="272" t="s">
        <v>89</v>
      </c>
      <c r="AV357" s="14" t="s">
        <v>105</v>
      </c>
      <c r="AW357" s="14" t="s">
        <v>35</v>
      </c>
      <c r="AX357" s="14" t="s">
        <v>79</v>
      </c>
      <c r="AY357" s="272" t="s">
        <v>156</v>
      </c>
    </row>
    <row r="358" spans="1:51" s="13" customFormat="1" ht="12">
      <c r="A358" s="13"/>
      <c r="B358" s="251"/>
      <c r="C358" s="252"/>
      <c r="D358" s="242" t="s">
        <v>257</v>
      </c>
      <c r="E358" s="253" t="s">
        <v>1</v>
      </c>
      <c r="F358" s="254" t="s">
        <v>193</v>
      </c>
      <c r="G358" s="252"/>
      <c r="H358" s="255">
        <v>8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1" t="s">
        <v>257</v>
      </c>
      <c r="AU358" s="261" t="s">
        <v>89</v>
      </c>
      <c r="AV358" s="13" t="s">
        <v>89</v>
      </c>
      <c r="AW358" s="13" t="s">
        <v>35</v>
      </c>
      <c r="AX358" s="13" t="s">
        <v>79</v>
      </c>
      <c r="AY358" s="261" t="s">
        <v>156</v>
      </c>
    </row>
    <row r="359" spans="1:51" s="14" customFormat="1" ht="12">
      <c r="A359" s="14"/>
      <c r="B359" s="262"/>
      <c r="C359" s="263"/>
      <c r="D359" s="242" t="s">
        <v>257</v>
      </c>
      <c r="E359" s="264" t="s">
        <v>1</v>
      </c>
      <c r="F359" s="265" t="s">
        <v>522</v>
      </c>
      <c r="G359" s="263"/>
      <c r="H359" s="266">
        <v>8</v>
      </c>
      <c r="I359" s="267"/>
      <c r="J359" s="263"/>
      <c r="K359" s="263"/>
      <c r="L359" s="268"/>
      <c r="M359" s="269"/>
      <c r="N359" s="270"/>
      <c r="O359" s="270"/>
      <c r="P359" s="270"/>
      <c r="Q359" s="270"/>
      <c r="R359" s="270"/>
      <c r="S359" s="270"/>
      <c r="T359" s="27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2" t="s">
        <v>257</v>
      </c>
      <c r="AU359" s="272" t="s">
        <v>89</v>
      </c>
      <c r="AV359" s="14" t="s">
        <v>105</v>
      </c>
      <c r="AW359" s="14" t="s">
        <v>35</v>
      </c>
      <c r="AX359" s="14" t="s">
        <v>79</v>
      </c>
      <c r="AY359" s="272" t="s">
        <v>156</v>
      </c>
    </row>
    <row r="360" spans="1:51" s="13" customFormat="1" ht="12">
      <c r="A360" s="13"/>
      <c r="B360" s="251"/>
      <c r="C360" s="252"/>
      <c r="D360" s="242" t="s">
        <v>257</v>
      </c>
      <c r="E360" s="253" t="s">
        <v>1</v>
      </c>
      <c r="F360" s="254" t="s">
        <v>311</v>
      </c>
      <c r="G360" s="252"/>
      <c r="H360" s="255">
        <v>13</v>
      </c>
      <c r="I360" s="256"/>
      <c r="J360" s="252"/>
      <c r="K360" s="252"/>
      <c r="L360" s="257"/>
      <c r="M360" s="258"/>
      <c r="N360" s="259"/>
      <c r="O360" s="259"/>
      <c r="P360" s="259"/>
      <c r="Q360" s="259"/>
      <c r="R360" s="259"/>
      <c r="S360" s="259"/>
      <c r="T360" s="26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1" t="s">
        <v>257</v>
      </c>
      <c r="AU360" s="261" t="s">
        <v>89</v>
      </c>
      <c r="AV360" s="13" t="s">
        <v>89</v>
      </c>
      <c r="AW360" s="13" t="s">
        <v>35</v>
      </c>
      <c r="AX360" s="13" t="s">
        <v>79</v>
      </c>
      <c r="AY360" s="261" t="s">
        <v>156</v>
      </c>
    </row>
    <row r="361" spans="1:51" s="14" customFormat="1" ht="12">
      <c r="A361" s="14"/>
      <c r="B361" s="262"/>
      <c r="C361" s="263"/>
      <c r="D361" s="242" t="s">
        <v>257</v>
      </c>
      <c r="E361" s="264" t="s">
        <v>1</v>
      </c>
      <c r="F361" s="265" t="s">
        <v>479</v>
      </c>
      <c r="G361" s="263"/>
      <c r="H361" s="266">
        <v>13</v>
      </c>
      <c r="I361" s="267"/>
      <c r="J361" s="263"/>
      <c r="K361" s="263"/>
      <c r="L361" s="268"/>
      <c r="M361" s="269"/>
      <c r="N361" s="270"/>
      <c r="O361" s="270"/>
      <c r="P361" s="270"/>
      <c r="Q361" s="270"/>
      <c r="R361" s="270"/>
      <c r="S361" s="270"/>
      <c r="T361" s="27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2" t="s">
        <v>257</v>
      </c>
      <c r="AU361" s="272" t="s">
        <v>89</v>
      </c>
      <c r="AV361" s="14" t="s">
        <v>105</v>
      </c>
      <c r="AW361" s="14" t="s">
        <v>35</v>
      </c>
      <c r="AX361" s="14" t="s">
        <v>79</v>
      </c>
      <c r="AY361" s="272" t="s">
        <v>156</v>
      </c>
    </row>
    <row r="362" spans="1:51" s="15" customFormat="1" ht="12">
      <c r="A362" s="15"/>
      <c r="B362" s="284"/>
      <c r="C362" s="285"/>
      <c r="D362" s="242" t="s">
        <v>257</v>
      </c>
      <c r="E362" s="286" t="s">
        <v>1</v>
      </c>
      <c r="F362" s="287" t="s">
        <v>342</v>
      </c>
      <c r="G362" s="285"/>
      <c r="H362" s="288">
        <v>29</v>
      </c>
      <c r="I362" s="289"/>
      <c r="J362" s="285"/>
      <c r="K362" s="285"/>
      <c r="L362" s="290"/>
      <c r="M362" s="291"/>
      <c r="N362" s="292"/>
      <c r="O362" s="292"/>
      <c r="P362" s="292"/>
      <c r="Q362" s="292"/>
      <c r="R362" s="292"/>
      <c r="S362" s="292"/>
      <c r="T362" s="293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94" t="s">
        <v>257</v>
      </c>
      <c r="AU362" s="294" t="s">
        <v>89</v>
      </c>
      <c r="AV362" s="15" t="s">
        <v>155</v>
      </c>
      <c r="AW362" s="15" t="s">
        <v>35</v>
      </c>
      <c r="AX362" s="15" t="s">
        <v>87</v>
      </c>
      <c r="AY362" s="294" t="s">
        <v>156</v>
      </c>
    </row>
    <row r="363" spans="1:65" s="2" customFormat="1" ht="16.5" customHeight="1">
      <c r="A363" s="38"/>
      <c r="B363" s="39"/>
      <c r="C363" s="228" t="s">
        <v>523</v>
      </c>
      <c r="D363" s="228" t="s">
        <v>159</v>
      </c>
      <c r="E363" s="229" t="s">
        <v>524</v>
      </c>
      <c r="F363" s="230" t="s">
        <v>525</v>
      </c>
      <c r="G363" s="231" t="s">
        <v>262</v>
      </c>
      <c r="H363" s="232">
        <v>0.347</v>
      </c>
      <c r="I363" s="233"/>
      <c r="J363" s="234">
        <f>ROUND(I363*H363,2)</f>
        <v>0</v>
      </c>
      <c r="K363" s="235"/>
      <c r="L363" s="44"/>
      <c r="M363" s="236" t="s">
        <v>1</v>
      </c>
      <c r="N363" s="237" t="s">
        <v>44</v>
      </c>
      <c r="O363" s="91"/>
      <c r="P363" s="238">
        <f>O363*H363</f>
        <v>0</v>
      </c>
      <c r="Q363" s="238">
        <v>1.94302</v>
      </c>
      <c r="R363" s="238">
        <f>Q363*H363</f>
        <v>0.67422794</v>
      </c>
      <c r="S363" s="238">
        <v>0</v>
      </c>
      <c r="T363" s="239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0" t="s">
        <v>155</v>
      </c>
      <c r="AT363" s="240" t="s">
        <v>159</v>
      </c>
      <c r="AU363" s="240" t="s">
        <v>89</v>
      </c>
      <c r="AY363" s="17" t="s">
        <v>156</v>
      </c>
      <c r="BE363" s="241">
        <f>IF(N363="základní",J363,0)</f>
        <v>0</v>
      </c>
      <c r="BF363" s="241">
        <f>IF(N363="snížená",J363,0)</f>
        <v>0</v>
      </c>
      <c r="BG363" s="241">
        <f>IF(N363="zákl. přenesená",J363,0)</f>
        <v>0</v>
      </c>
      <c r="BH363" s="241">
        <f>IF(N363="sníž. přenesená",J363,0)</f>
        <v>0</v>
      </c>
      <c r="BI363" s="241">
        <f>IF(N363="nulová",J363,0)</f>
        <v>0</v>
      </c>
      <c r="BJ363" s="17" t="s">
        <v>87</v>
      </c>
      <c r="BK363" s="241">
        <f>ROUND(I363*H363,2)</f>
        <v>0</v>
      </c>
      <c r="BL363" s="17" t="s">
        <v>155</v>
      </c>
      <c r="BM363" s="240" t="s">
        <v>526</v>
      </c>
    </row>
    <row r="364" spans="1:47" s="2" customFormat="1" ht="12">
      <c r="A364" s="38"/>
      <c r="B364" s="39"/>
      <c r="C364" s="40"/>
      <c r="D364" s="242" t="s">
        <v>165</v>
      </c>
      <c r="E364" s="40"/>
      <c r="F364" s="243" t="s">
        <v>527</v>
      </c>
      <c r="G364" s="40"/>
      <c r="H364" s="40"/>
      <c r="I364" s="244"/>
      <c r="J364" s="40"/>
      <c r="K364" s="40"/>
      <c r="L364" s="44"/>
      <c r="M364" s="245"/>
      <c r="N364" s="246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165</v>
      </c>
      <c r="AU364" s="17" t="s">
        <v>89</v>
      </c>
    </row>
    <row r="365" spans="1:51" s="13" customFormat="1" ht="12">
      <c r="A365" s="13"/>
      <c r="B365" s="251"/>
      <c r="C365" s="252"/>
      <c r="D365" s="242" t="s">
        <v>257</v>
      </c>
      <c r="E365" s="253" t="s">
        <v>1</v>
      </c>
      <c r="F365" s="254" t="s">
        <v>528</v>
      </c>
      <c r="G365" s="252"/>
      <c r="H365" s="255">
        <v>0.347</v>
      </c>
      <c r="I365" s="256"/>
      <c r="J365" s="252"/>
      <c r="K365" s="252"/>
      <c r="L365" s="257"/>
      <c r="M365" s="258"/>
      <c r="N365" s="259"/>
      <c r="O365" s="259"/>
      <c r="P365" s="259"/>
      <c r="Q365" s="259"/>
      <c r="R365" s="259"/>
      <c r="S365" s="259"/>
      <c r="T365" s="26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1" t="s">
        <v>257</v>
      </c>
      <c r="AU365" s="261" t="s">
        <v>89</v>
      </c>
      <c r="AV365" s="13" t="s">
        <v>89</v>
      </c>
      <c r="AW365" s="13" t="s">
        <v>35</v>
      </c>
      <c r="AX365" s="13" t="s">
        <v>79</v>
      </c>
      <c r="AY365" s="261" t="s">
        <v>156</v>
      </c>
    </row>
    <row r="366" spans="1:51" s="14" customFormat="1" ht="12">
      <c r="A366" s="14"/>
      <c r="B366" s="262"/>
      <c r="C366" s="263"/>
      <c r="D366" s="242" t="s">
        <v>257</v>
      </c>
      <c r="E366" s="264" t="s">
        <v>1</v>
      </c>
      <c r="F366" s="265" t="s">
        <v>529</v>
      </c>
      <c r="G366" s="263"/>
      <c r="H366" s="266">
        <v>0.347</v>
      </c>
      <c r="I366" s="267"/>
      <c r="J366" s="263"/>
      <c r="K366" s="263"/>
      <c r="L366" s="268"/>
      <c r="M366" s="269"/>
      <c r="N366" s="270"/>
      <c r="O366" s="270"/>
      <c r="P366" s="270"/>
      <c r="Q366" s="270"/>
      <c r="R366" s="270"/>
      <c r="S366" s="270"/>
      <c r="T366" s="27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2" t="s">
        <v>257</v>
      </c>
      <c r="AU366" s="272" t="s">
        <v>89</v>
      </c>
      <c r="AV366" s="14" t="s">
        <v>105</v>
      </c>
      <c r="AW366" s="14" t="s">
        <v>35</v>
      </c>
      <c r="AX366" s="14" t="s">
        <v>87</v>
      </c>
      <c r="AY366" s="272" t="s">
        <v>156</v>
      </c>
    </row>
    <row r="367" spans="1:65" s="2" customFormat="1" ht="16.5" customHeight="1">
      <c r="A367" s="38"/>
      <c r="B367" s="39"/>
      <c r="C367" s="228" t="s">
        <v>530</v>
      </c>
      <c r="D367" s="228" t="s">
        <v>159</v>
      </c>
      <c r="E367" s="229" t="s">
        <v>531</v>
      </c>
      <c r="F367" s="230" t="s">
        <v>532</v>
      </c>
      <c r="G367" s="231" t="s">
        <v>262</v>
      </c>
      <c r="H367" s="232">
        <v>0.866</v>
      </c>
      <c r="I367" s="233"/>
      <c r="J367" s="234">
        <f>ROUND(I367*H367,2)</f>
        <v>0</v>
      </c>
      <c r="K367" s="235"/>
      <c r="L367" s="44"/>
      <c r="M367" s="236" t="s">
        <v>1</v>
      </c>
      <c r="N367" s="237" t="s">
        <v>44</v>
      </c>
      <c r="O367" s="91"/>
      <c r="P367" s="238">
        <f>O367*H367</f>
        <v>0</v>
      </c>
      <c r="Q367" s="238">
        <v>2.50188</v>
      </c>
      <c r="R367" s="238">
        <f>Q367*H367</f>
        <v>2.1666280799999997</v>
      </c>
      <c r="S367" s="238">
        <v>0</v>
      </c>
      <c r="T367" s="239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0" t="s">
        <v>155</v>
      </c>
      <c r="AT367" s="240" t="s">
        <v>159</v>
      </c>
      <c r="AU367" s="240" t="s">
        <v>89</v>
      </c>
      <c r="AY367" s="17" t="s">
        <v>156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7" t="s">
        <v>87</v>
      </c>
      <c r="BK367" s="241">
        <f>ROUND(I367*H367,2)</f>
        <v>0</v>
      </c>
      <c r="BL367" s="17" t="s">
        <v>155</v>
      </c>
      <c r="BM367" s="240" t="s">
        <v>533</v>
      </c>
    </row>
    <row r="368" spans="1:47" s="2" customFormat="1" ht="12">
      <c r="A368" s="38"/>
      <c r="B368" s="39"/>
      <c r="C368" s="40"/>
      <c r="D368" s="242" t="s">
        <v>165</v>
      </c>
      <c r="E368" s="40"/>
      <c r="F368" s="243" t="s">
        <v>534</v>
      </c>
      <c r="G368" s="40"/>
      <c r="H368" s="40"/>
      <c r="I368" s="244"/>
      <c r="J368" s="40"/>
      <c r="K368" s="40"/>
      <c r="L368" s="44"/>
      <c r="M368" s="245"/>
      <c r="N368" s="246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165</v>
      </c>
      <c r="AU368" s="17" t="s">
        <v>89</v>
      </c>
    </row>
    <row r="369" spans="1:51" s="13" customFormat="1" ht="12">
      <c r="A369" s="13"/>
      <c r="B369" s="251"/>
      <c r="C369" s="252"/>
      <c r="D369" s="242" t="s">
        <v>257</v>
      </c>
      <c r="E369" s="253" t="s">
        <v>1</v>
      </c>
      <c r="F369" s="254" t="s">
        <v>535</v>
      </c>
      <c r="G369" s="252"/>
      <c r="H369" s="255">
        <v>0.866</v>
      </c>
      <c r="I369" s="256"/>
      <c r="J369" s="252"/>
      <c r="K369" s="252"/>
      <c r="L369" s="257"/>
      <c r="M369" s="258"/>
      <c r="N369" s="259"/>
      <c r="O369" s="259"/>
      <c r="P369" s="259"/>
      <c r="Q369" s="259"/>
      <c r="R369" s="259"/>
      <c r="S369" s="259"/>
      <c r="T369" s="26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1" t="s">
        <v>257</v>
      </c>
      <c r="AU369" s="261" t="s">
        <v>89</v>
      </c>
      <c r="AV369" s="13" t="s">
        <v>89</v>
      </c>
      <c r="AW369" s="13" t="s">
        <v>35</v>
      </c>
      <c r="AX369" s="13" t="s">
        <v>79</v>
      </c>
      <c r="AY369" s="261" t="s">
        <v>156</v>
      </c>
    </row>
    <row r="370" spans="1:51" s="14" customFormat="1" ht="12">
      <c r="A370" s="14"/>
      <c r="B370" s="262"/>
      <c r="C370" s="263"/>
      <c r="D370" s="242" t="s">
        <v>257</v>
      </c>
      <c r="E370" s="264" t="s">
        <v>1</v>
      </c>
      <c r="F370" s="265" t="s">
        <v>283</v>
      </c>
      <c r="G370" s="263"/>
      <c r="H370" s="266">
        <v>0.866</v>
      </c>
      <c r="I370" s="267"/>
      <c r="J370" s="263"/>
      <c r="K370" s="263"/>
      <c r="L370" s="268"/>
      <c r="M370" s="269"/>
      <c r="N370" s="270"/>
      <c r="O370" s="270"/>
      <c r="P370" s="270"/>
      <c r="Q370" s="270"/>
      <c r="R370" s="270"/>
      <c r="S370" s="270"/>
      <c r="T370" s="27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2" t="s">
        <v>257</v>
      </c>
      <c r="AU370" s="272" t="s">
        <v>89</v>
      </c>
      <c r="AV370" s="14" t="s">
        <v>105</v>
      </c>
      <c r="AW370" s="14" t="s">
        <v>35</v>
      </c>
      <c r="AX370" s="14" t="s">
        <v>87</v>
      </c>
      <c r="AY370" s="272" t="s">
        <v>156</v>
      </c>
    </row>
    <row r="371" spans="1:65" s="2" customFormat="1" ht="21.75" customHeight="1">
      <c r="A371" s="38"/>
      <c r="B371" s="39"/>
      <c r="C371" s="228" t="s">
        <v>536</v>
      </c>
      <c r="D371" s="228" t="s">
        <v>159</v>
      </c>
      <c r="E371" s="229" t="s">
        <v>537</v>
      </c>
      <c r="F371" s="230" t="s">
        <v>538</v>
      </c>
      <c r="G371" s="231" t="s">
        <v>245</v>
      </c>
      <c r="H371" s="232">
        <v>10.388</v>
      </c>
      <c r="I371" s="233"/>
      <c r="J371" s="234">
        <f>ROUND(I371*H371,2)</f>
        <v>0</v>
      </c>
      <c r="K371" s="235"/>
      <c r="L371" s="44"/>
      <c r="M371" s="236" t="s">
        <v>1</v>
      </c>
      <c r="N371" s="237" t="s">
        <v>44</v>
      </c>
      <c r="O371" s="91"/>
      <c r="P371" s="238">
        <f>O371*H371</f>
        <v>0</v>
      </c>
      <c r="Q371" s="238">
        <v>0.00955</v>
      </c>
      <c r="R371" s="238">
        <f>Q371*H371</f>
        <v>0.0992054</v>
      </c>
      <c r="S371" s="238">
        <v>0</v>
      </c>
      <c r="T371" s="239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0" t="s">
        <v>155</v>
      </c>
      <c r="AT371" s="240" t="s">
        <v>159</v>
      </c>
      <c r="AU371" s="240" t="s">
        <v>89</v>
      </c>
      <c r="AY371" s="17" t="s">
        <v>156</v>
      </c>
      <c r="BE371" s="241">
        <f>IF(N371="základní",J371,0)</f>
        <v>0</v>
      </c>
      <c r="BF371" s="241">
        <f>IF(N371="snížená",J371,0)</f>
        <v>0</v>
      </c>
      <c r="BG371" s="241">
        <f>IF(N371="zákl. přenesená",J371,0)</f>
        <v>0</v>
      </c>
      <c r="BH371" s="241">
        <f>IF(N371="sníž. přenesená",J371,0)</f>
        <v>0</v>
      </c>
      <c r="BI371" s="241">
        <f>IF(N371="nulová",J371,0)</f>
        <v>0</v>
      </c>
      <c r="BJ371" s="17" t="s">
        <v>87</v>
      </c>
      <c r="BK371" s="241">
        <f>ROUND(I371*H371,2)</f>
        <v>0</v>
      </c>
      <c r="BL371" s="17" t="s">
        <v>155</v>
      </c>
      <c r="BM371" s="240" t="s">
        <v>539</v>
      </c>
    </row>
    <row r="372" spans="1:47" s="2" customFormat="1" ht="12">
      <c r="A372" s="38"/>
      <c r="B372" s="39"/>
      <c r="C372" s="40"/>
      <c r="D372" s="242" t="s">
        <v>165</v>
      </c>
      <c r="E372" s="40"/>
      <c r="F372" s="243" t="s">
        <v>540</v>
      </c>
      <c r="G372" s="40"/>
      <c r="H372" s="40"/>
      <c r="I372" s="244"/>
      <c r="J372" s="40"/>
      <c r="K372" s="40"/>
      <c r="L372" s="44"/>
      <c r="M372" s="245"/>
      <c r="N372" s="246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165</v>
      </c>
      <c r="AU372" s="17" t="s">
        <v>89</v>
      </c>
    </row>
    <row r="373" spans="1:51" s="13" customFormat="1" ht="12">
      <c r="A373" s="13"/>
      <c r="B373" s="251"/>
      <c r="C373" s="252"/>
      <c r="D373" s="242" t="s">
        <v>257</v>
      </c>
      <c r="E373" s="253" t="s">
        <v>1</v>
      </c>
      <c r="F373" s="254" t="s">
        <v>541</v>
      </c>
      <c r="G373" s="252"/>
      <c r="H373" s="255">
        <v>10.388</v>
      </c>
      <c r="I373" s="256"/>
      <c r="J373" s="252"/>
      <c r="K373" s="252"/>
      <c r="L373" s="257"/>
      <c r="M373" s="258"/>
      <c r="N373" s="259"/>
      <c r="O373" s="259"/>
      <c r="P373" s="259"/>
      <c r="Q373" s="259"/>
      <c r="R373" s="259"/>
      <c r="S373" s="259"/>
      <c r="T373" s="26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1" t="s">
        <v>257</v>
      </c>
      <c r="AU373" s="261" t="s">
        <v>89</v>
      </c>
      <c r="AV373" s="13" t="s">
        <v>89</v>
      </c>
      <c r="AW373" s="13" t="s">
        <v>35</v>
      </c>
      <c r="AX373" s="13" t="s">
        <v>79</v>
      </c>
      <c r="AY373" s="261" t="s">
        <v>156</v>
      </c>
    </row>
    <row r="374" spans="1:51" s="14" customFormat="1" ht="12">
      <c r="A374" s="14"/>
      <c r="B374" s="262"/>
      <c r="C374" s="263"/>
      <c r="D374" s="242" t="s">
        <v>257</v>
      </c>
      <c r="E374" s="264" t="s">
        <v>1</v>
      </c>
      <c r="F374" s="265" t="s">
        <v>283</v>
      </c>
      <c r="G374" s="263"/>
      <c r="H374" s="266">
        <v>10.388</v>
      </c>
      <c r="I374" s="267"/>
      <c r="J374" s="263"/>
      <c r="K374" s="263"/>
      <c r="L374" s="268"/>
      <c r="M374" s="269"/>
      <c r="N374" s="270"/>
      <c r="O374" s="270"/>
      <c r="P374" s="270"/>
      <c r="Q374" s="270"/>
      <c r="R374" s="270"/>
      <c r="S374" s="270"/>
      <c r="T374" s="27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2" t="s">
        <v>257</v>
      </c>
      <c r="AU374" s="272" t="s">
        <v>89</v>
      </c>
      <c r="AV374" s="14" t="s">
        <v>105</v>
      </c>
      <c r="AW374" s="14" t="s">
        <v>35</v>
      </c>
      <c r="AX374" s="14" t="s">
        <v>87</v>
      </c>
      <c r="AY374" s="272" t="s">
        <v>156</v>
      </c>
    </row>
    <row r="375" spans="1:65" s="2" customFormat="1" ht="24.15" customHeight="1">
      <c r="A375" s="38"/>
      <c r="B375" s="39"/>
      <c r="C375" s="228" t="s">
        <v>542</v>
      </c>
      <c r="D375" s="228" t="s">
        <v>159</v>
      </c>
      <c r="E375" s="229" t="s">
        <v>543</v>
      </c>
      <c r="F375" s="230" t="s">
        <v>544</v>
      </c>
      <c r="G375" s="231" t="s">
        <v>245</v>
      </c>
      <c r="H375" s="232">
        <v>10.388</v>
      </c>
      <c r="I375" s="233"/>
      <c r="J375" s="234">
        <f>ROUND(I375*H375,2)</f>
        <v>0</v>
      </c>
      <c r="K375" s="235"/>
      <c r="L375" s="44"/>
      <c r="M375" s="236" t="s">
        <v>1</v>
      </c>
      <c r="N375" s="237" t="s">
        <v>44</v>
      </c>
      <c r="O375" s="91"/>
      <c r="P375" s="238">
        <f>O375*H375</f>
        <v>0</v>
      </c>
      <c r="Q375" s="238">
        <v>0</v>
      </c>
      <c r="R375" s="238">
        <f>Q375*H375</f>
        <v>0</v>
      </c>
      <c r="S375" s="238">
        <v>0</v>
      </c>
      <c r="T375" s="23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0" t="s">
        <v>155</v>
      </c>
      <c r="AT375" s="240" t="s">
        <v>159</v>
      </c>
      <c r="AU375" s="240" t="s">
        <v>89</v>
      </c>
      <c r="AY375" s="17" t="s">
        <v>156</v>
      </c>
      <c r="BE375" s="241">
        <f>IF(N375="základní",J375,0)</f>
        <v>0</v>
      </c>
      <c r="BF375" s="241">
        <f>IF(N375="snížená",J375,0)</f>
        <v>0</v>
      </c>
      <c r="BG375" s="241">
        <f>IF(N375="zákl. přenesená",J375,0)</f>
        <v>0</v>
      </c>
      <c r="BH375" s="241">
        <f>IF(N375="sníž. přenesená",J375,0)</f>
        <v>0</v>
      </c>
      <c r="BI375" s="241">
        <f>IF(N375="nulová",J375,0)</f>
        <v>0</v>
      </c>
      <c r="BJ375" s="17" t="s">
        <v>87</v>
      </c>
      <c r="BK375" s="241">
        <f>ROUND(I375*H375,2)</f>
        <v>0</v>
      </c>
      <c r="BL375" s="17" t="s">
        <v>155</v>
      </c>
      <c r="BM375" s="240" t="s">
        <v>545</v>
      </c>
    </row>
    <row r="376" spans="1:47" s="2" customFormat="1" ht="12">
      <c r="A376" s="38"/>
      <c r="B376" s="39"/>
      <c r="C376" s="40"/>
      <c r="D376" s="242" t="s">
        <v>165</v>
      </c>
      <c r="E376" s="40"/>
      <c r="F376" s="243" t="s">
        <v>546</v>
      </c>
      <c r="G376" s="40"/>
      <c r="H376" s="40"/>
      <c r="I376" s="244"/>
      <c r="J376" s="40"/>
      <c r="K376" s="40"/>
      <c r="L376" s="44"/>
      <c r="M376" s="245"/>
      <c r="N376" s="246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165</v>
      </c>
      <c r="AU376" s="17" t="s">
        <v>89</v>
      </c>
    </row>
    <row r="377" spans="1:65" s="2" customFormat="1" ht="24.15" customHeight="1">
      <c r="A377" s="38"/>
      <c r="B377" s="39"/>
      <c r="C377" s="228" t="s">
        <v>547</v>
      </c>
      <c r="D377" s="228" t="s">
        <v>159</v>
      </c>
      <c r="E377" s="229" t="s">
        <v>548</v>
      </c>
      <c r="F377" s="230" t="s">
        <v>549</v>
      </c>
      <c r="G377" s="231" t="s">
        <v>301</v>
      </c>
      <c r="H377" s="232">
        <v>0.259</v>
      </c>
      <c r="I377" s="233"/>
      <c r="J377" s="234">
        <f>ROUND(I377*H377,2)</f>
        <v>0</v>
      </c>
      <c r="K377" s="235"/>
      <c r="L377" s="44"/>
      <c r="M377" s="236" t="s">
        <v>1</v>
      </c>
      <c r="N377" s="237" t="s">
        <v>44</v>
      </c>
      <c r="O377" s="91"/>
      <c r="P377" s="238">
        <f>O377*H377</f>
        <v>0</v>
      </c>
      <c r="Q377" s="238">
        <v>1.09</v>
      </c>
      <c r="R377" s="238">
        <f>Q377*H377</f>
        <v>0.28231</v>
      </c>
      <c r="S377" s="238">
        <v>0</v>
      </c>
      <c r="T377" s="239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0" t="s">
        <v>155</v>
      </c>
      <c r="AT377" s="240" t="s">
        <v>159</v>
      </c>
      <c r="AU377" s="240" t="s">
        <v>89</v>
      </c>
      <c r="AY377" s="17" t="s">
        <v>156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7" t="s">
        <v>87</v>
      </c>
      <c r="BK377" s="241">
        <f>ROUND(I377*H377,2)</f>
        <v>0</v>
      </c>
      <c r="BL377" s="17" t="s">
        <v>155</v>
      </c>
      <c r="BM377" s="240" t="s">
        <v>550</v>
      </c>
    </row>
    <row r="378" spans="1:47" s="2" customFormat="1" ht="12">
      <c r="A378" s="38"/>
      <c r="B378" s="39"/>
      <c r="C378" s="40"/>
      <c r="D378" s="242" t="s">
        <v>165</v>
      </c>
      <c r="E378" s="40"/>
      <c r="F378" s="243" t="s">
        <v>551</v>
      </c>
      <c r="G378" s="40"/>
      <c r="H378" s="40"/>
      <c r="I378" s="244"/>
      <c r="J378" s="40"/>
      <c r="K378" s="40"/>
      <c r="L378" s="44"/>
      <c r="M378" s="245"/>
      <c r="N378" s="246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165</v>
      </c>
      <c r="AU378" s="17" t="s">
        <v>89</v>
      </c>
    </row>
    <row r="379" spans="1:51" s="13" customFormat="1" ht="12">
      <c r="A379" s="13"/>
      <c r="B379" s="251"/>
      <c r="C379" s="252"/>
      <c r="D379" s="242" t="s">
        <v>257</v>
      </c>
      <c r="E379" s="253" t="s">
        <v>1</v>
      </c>
      <c r="F379" s="254" t="s">
        <v>552</v>
      </c>
      <c r="G379" s="252"/>
      <c r="H379" s="255">
        <v>0.259</v>
      </c>
      <c r="I379" s="256"/>
      <c r="J379" s="252"/>
      <c r="K379" s="252"/>
      <c r="L379" s="257"/>
      <c r="M379" s="258"/>
      <c r="N379" s="259"/>
      <c r="O379" s="259"/>
      <c r="P379" s="259"/>
      <c r="Q379" s="259"/>
      <c r="R379" s="259"/>
      <c r="S379" s="259"/>
      <c r="T379" s="26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1" t="s">
        <v>257</v>
      </c>
      <c r="AU379" s="261" t="s">
        <v>89</v>
      </c>
      <c r="AV379" s="13" t="s">
        <v>89</v>
      </c>
      <c r="AW379" s="13" t="s">
        <v>35</v>
      </c>
      <c r="AX379" s="13" t="s">
        <v>79</v>
      </c>
      <c r="AY379" s="261" t="s">
        <v>156</v>
      </c>
    </row>
    <row r="380" spans="1:51" s="14" customFormat="1" ht="12">
      <c r="A380" s="14"/>
      <c r="B380" s="262"/>
      <c r="C380" s="263"/>
      <c r="D380" s="242" t="s">
        <v>257</v>
      </c>
      <c r="E380" s="264" t="s">
        <v>1</v>
      </c>
      <c r="F380" s="265" t="s">
        <v>553</v>
      </c>
      <c r="G380" s="263"/>
      <c r="H380" s="266">
        <v>0.259</v>
      </c>
      <c r="I380" s="267"/>
      <c r="J380" s="263"/>
      <c r="K380" s="263"/>
      <c r="L380" s="268"/>
      <c r="M380" s="269"/>
      <c r="N380" s="270"/>
      <c r="O380" s="270"/>
      <c r="P380" s="270"/>
      <c r="Q380" s="270"/>
      <c r="R380" s="270"/>
      <c r="S380" s="270"/>
      <c r="T380" s="27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2" t="s">
        <v>257</v>
      </c>
      <c r="AU380" s="272" t="s">
        <v>89</v>
      </c>
      <c r="AV380" s="14" t="s">
        <v>105</v>
      </c>
      <c r="AW380" s="14" t="s">
        <v>35</v>
      </c>
      <c r="AX380" s="14" t="s">
        <v>87</v>
      </c>
      <c r="AY380" s="272" t="s">
        <v>156</v>
      </c>
    </row>
    <row r="381" spans="1:65" s="2" customFormat="1" ht="21.75" customHeight="1">
      <c r="A381" s="38"/>
      <c r="B381" s="39"/>
      <c r="C381" s="228" t="s">
        <v>554</v>
      </c>
      <c r="D381" s="228" t="s">
        <v>159</v>
      </c>
      <c r="E381" s="229" t="s">
        <v>555</v>
      </c>
      <c r="F381" s="230" t="s">
        <v>556</v>
      </c>
      <c r="G381" s="231" t="s">
        <v>245</v>
      </c>
      <c r="H381" s="232">
        <v>11.35</v>
      </c>
      <c r="I381" s="233"/>
      <c r="J381" s="234">
        <f>ROUND(I381*H381,2)</f>
        <v>0</v>
      </c>
      <c r="K381" s="235"/>
      <c r="L381" s="44"/>
      <c r="M381" s="236" t="s">
        <v>1</v>
      </c>
      <c r="N381" s="237" t="s">
        <v>44</v>
      </c>
      <c r="O381" s="91"/>
      <c r="P381" s="238">
        <f>O381*H381</f>
        <v>0</v>
      </c>
      <c r="Q381" s="238">
        <v>0.02857</v>
      </c>
      <c r="R381" s="238">
        <f>Q381*H381</f>
        <v>0.3242695</v>
      </c>
      <c r="S381" s="238">
        <v>0</v>
      </c>
      <c r="T381" s="239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0" t="s">
        <v>155</v>
      </c>
      <c r="AT381" s="240" t="s">
        <v>159</v>
      </c>
      <c r="AU381" s="240" t="s">
        <v>89</v>
      </c>
      <c r="AY381" s="17" t="s">
        <v>156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7" t="s">
        <v>87</v>
      </c>
      <c r="BK381" s="241">
        <f>ROUND(I381*H381,2)</f>
        <v>0</v>
      </c>
      <c r="BL381" s="17" t="s">
        <v>155</v>
      </c>
      <c r="BM381" s="240" t="s">
        <v>557</v>
      </c>
    </row>
    <row r="382" spans="1:47" s="2" customFormat="1" ht="12">
      <c r="A382" s="38"/>
      <c r="B382" s="39"/>
      <c r="C382" s="40"/>
      <c r="D382" s="242" t="s">
        <v>165</v>
      </c>
      <c r="E382" s="40"/>
      <c r="F382" s="243" t="s">
        <v>558</v>
      </c>
      <c r="G382" s="40"/>
      <c r="H382" s="40"/>
      <c r="I382" s="244"/>
      <c r="J382" s="40"/>
      <c r="K382" s="40"/>
      <c r="L382" s="44"/>
      <c r="M382" s="245"/>
      <c r="N382" s="246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165</v>
      </c>
      <c r="AU382" s="17" t="s">
        <v>89</v>
      </c>
    </row>
    <row r="383" spans="1:65" s="2" customFormat="1" ht="24.15" customHeight="1">
      <c r="A383" s="38"/>
      <c r="B383" s="39"/>
      <c r="C383" s="228" t="s">
        <v>559</v>
      </c>
      <c r="D383" s="228" t="s">
        <v>159</v>
      </c>
      <c r="E383" s="229" t="s">
        <v>560</v>
      </c>
      <c r="F383" s="230" t="s">
        <v>561</v>
      </c>
      <c r="G383" s="231" t="s">
        <v>245</v>
      </c>
      <c r="H383" s="232">
        <v>1.95</v>
      </c>
      <c r="I383" s="233"/>
      <c r="J383" s="234">
        <f>ROUND(I383*H383,2)</f>
        <v>0</v>
      </c>
      <c r="K383" s="235"/>
      <c r="L383" s="44"/>
      <c r="M383" s="236" t="s">
        <v>1</v>
      </c>
      <c r="N383" s="237" t="s">
        <v>44</v>
      </c>
      <c r="O383" s="91"/>
      <c r="P383" s="238">
        <f>O383*H383</f>
        <v>0</v>
      </c>
      <c r="Q383" s="238">
        <v>0.10863</v>
      </c>
      <c r="R383" s="238">
        <f>Q383*H383</f>
        <v>0.2118285</v>
      </c>
      <c r="S383" s="238">
        <v>0</v>
      </c>
      <c r="T383" s="239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0" t="s">
        <v>155</v>
      </c>
      <c r="AT383" s="240" t="s">
        <v>159</v>
      </c>
      <c r="AU383" s="240" t="s">
        <v>89</v>
      </c>
      <c r="AY383" s="17" t="s">
        <v>156</v>
      </c>
      <c r="BE383" s="241">
        <f>IF(N383="základní",J383,0)</f>
        <v>0</v>
      </c>
      <c r="BF383" s="241">
        <f>IF(N383="snížená",J383,0)</f>
        <v>0</v>
      </c>
      <c r="BG383" s="241">
        <f>IF(N383="zákl. přenesená",J383,0)</f>
        <v>0</v>
      </c>
      <c r="BH383" s="241">
        <f>IF(N383="sníž. přenesená",J383,0)</f>
        <v>0</v>
      </c>
      <c r="BI383" s="241">
        <f>IF(N383="nulová",J383,0)</f>
        <v>0</v>
      </c>
      <c r="BJ383" s="17" t="s">
        <v>87</v>
      </c>
      <c r="BK383" s="241">
        <f>ROUND(I383*H383,2)</f>
        <v>0</v>
      </c>
      <c r="BL383" s="17" t="s">
        <v>155</v>
      </c>
      <c r="BM383" s="240" t="s">
        <v>562</v>
      </c>
    </row>
    <row r="384" spans="1:47" s="2" customFormat="1" ht="12">
      <c r="A384" s="38"/>
      <c r="B384" s="39"/>
      <c r="C384" s="40"/>
      <c r="D384" s="242" t="s">
        <v>165</v>
      </c>
      <c r="E384" s="40"/>
      <c r="F384" s="243" t="s">
        <v>563</v>
      </c>
      <c r="G384" s="40"/>
      <c r="H384" s="40"/>
      <c r="I384" s="244"/>
      <c r="J384" s="40"/>
      <c r="K384" s="40"/>
      <c r="L384" s="44"/>
      <c r="M384" s="245"/>
      <c r="N384" s="246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165</v>
      </c>
      <c r="AU384" s="17" t="s">
        <v>89</v>
      </c>
    </row>
    <row r="385" spans="1:51" s="13" customFormat="1" ht="12">
      <c r="A385" s="13"/>
      <c r="B385" s="251"/>
      <c r="C385" s="252"/>
      <c r="D385" s="242" t="s">
        <v>257</v>
      </c>
      <c r="E385" s="253" t="s">
        <v>1</v>
      </c>
      <c r="F385" s="254" t="s">
        <v>564</v>
      </c>
      <c r="G385" s="252"/>
      <c r="H385" s="255">
        <v>3.15</v>
      </c>
      <c r="I385" s="256"/>
      <c r="J385" s="252"/>
      <c r="K385" s="252"/>
      <c r="L385" s="257"/>
      <c r="M385" s="258"/>
      <c r="N385" s="259"/>
      <c r="O385" s="259"/>
      <c r="P385" s="259"/>
      <c r="Q385" s="259"/>
      <c r="R385" s="259"/>
      <c r="S385" s="259"/>
      <c r="T385" s="26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1" t="s">
        <v>257</v>
      </c>
      <c r="AU385" s="261" t="s">
        <v>89</v>
      </c>
      <c r="AV385" s="13" t="s">
        <v>89</v>
      </c>
      <c r="AW385" s="13" t="s">
        <v>35</v>
      </c>
      <c r="AX385" s="13" t="s">
        <v>79</v>
      </c>
      <c r="AY385" s="261" t="s">
        <v>156</v>
      </c>
    </row>
    <row r="386" spans="1:51" s="13" customFormat="1" ht="12">
      <c r="A386" s="13"/>
      <c r="B386" s="251"/>
      <c r="C386" s="252"/>
      <c r="D386" s="242" t="s">
        <v>257</v>
      </c>
      <c r="E386" s="253" t="s">
        <v>1</v>
      </c>
      <c r="F386" s="254" t="s">
        <v>565</v>
      </c>
      <c r="G386" s="252"/>
      <c r="H386" s="255">
        <v>-1.8</v>
      </c>
      <c r="I386" s="256"/>
      <c r="J386" s="252"/>
      <c r="K386" s="252"/>
      <c r="L386" s="257"/>
      <c r="M386" s="258"/>
      <c r="N386" s="259"/>
      <c r="O386" s="259"/>
      <c r="P386" s="259"/>
      <c r="Q386" s="259"/>
      <c r="R386" s="259"/>
      <c r="S386" s="259"/>
      <c r="T386" s="26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1" t="s">
        <v>257</v>
      </c>
      <c r="AU386" s="261" t="s">
        <v>89</v>
      </c>
      <c r="AV386" s="13" t="s">
        <v>89</v>
      </c>
      <c r="AW386" s="13" t="s">
        <v>35</v>
      </c>
      <c r="AX386" s="13" t="s">
        <v>79</v>
      </c>
      <c r="AY386" s="261" t="s">
        <v>156</v>
      </c>
    </row>
    <row r="387" spans="1:51" s="14" customFormat="1" ht="12">
      <c r="A387" s="14"/>
      <c r="B387" s="262"/>
      <c r="C387" s="263"/>
      <c r="D387" s="242" t="s">
        <v>257</v>
      </c>
      <c r="E387" s="264" t="s">
        <v>1</v>
      </c>
      <c r="F387" s="265" t="s">
        <v>566</v>
      </c>
      <c r="G387" s="263"/>
      <c r="H387" s="266">
        <v>1.3499999999999999</v>
      </c>
      <c r="I387" s="267"/>
      <c r="J387" s="263"/>
      <c r="K387" s="263"/>
      <c r="L387" s="268"/>
      <c r="M387" s="269"/>
      <c r="N387" s="270"/>
      <c r="O387" s="270"/>
      <c r="P387" s="270"/>
      <c r="Q387" s="270"/>
      <c r="R387" s="270"/>
      <c r="S387" s="270"/>
      <c r="T387" s="27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2" t="s">
        <v>257</v>
      </c>
      <c r="AU387" s="272" t="s">
        <v>89</v>
      </c>
      <c r="AV387" s="14" t="s">
        <v>105</v>
      </c>
      <c r="AW387" s="14" t="s">
        <v>35</v>
      </c>
      <c r="AX387" s="14" t="s">
        <v>79</v>
      </c>
      <c r="AY387" s="272" t="s">
        <v>156</v>
      </c>
    </row>
    <row r="388" spans="1:51" s="13" customFormat="1" ht="12">
      <c r="A388" s="13"/>
      <c r="B388" s="251"/>
      <c r="C388" s="252"/>
      <c r="D388" s="242" t="s">
        <v>257</v>
      </c>
      <c r="E388" s="253" t="s">
        <v>1</v>
      </c>
      <c r="F388" s="254" t="s">
        <v>567</v>
      </c>
      <c r="G388" s="252"/>
      <c r="H388" s="255">
        <v>0.6</v>
      </c>
      <c r="I388" s="256"/>
      <c r="J388" s="252"/>
      <c r="K388" s="252"/>
      <c r="L388" s="257"/>
      <c r="M388" s="258"/>
      <c r="N388" s="259"/>
      <c r="O388" s="259"/>
      <c r="P388" s="259"/>
      <c r="Q388" s="259"/>
      <c r="R388" s="259"/>
      <c r="S388" s="259"/>
      <c r="T388" s="26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1" t="s">
        <v>257</v>
      </c>
      <c r="AU388" s="261" t="s">
        <v>89</v>
      </c>
      <c r="AV388" s="13" t="s">
        <v>89</v>
      </c>
      <c r="AW388" s="13" t="s">
        <v>35</v>
      </c>
      <c r="AX388" s="13" t="s">
        <v>79</v>
      </c>
      <c r="AY388" s="261" t="s">
        <v>156</v>
      </c>
    </row>
    <row r="389" spans="1:51" s="14" customFormat="1" ht="12">
      <c r="A389" s="14"/>
      <c r="B389" s="262"/>
      <c r="C389" s="263"/>
      <c r="D389" s="242" t="s">
        <v>257</v>
      </c>
      <c r="E389" s="264" t="s">
        <v>1</v>
      </c>
      <c r="F389" s="265" t="s">
        <v>420</v>
      </c>
      <c r="G389" s="263"/>
      <c r="H389" s="266">
        <v>0.6</v>
      </c>
      <c r="I389" s="267"/>
      <c r="J389" s="263"/>
      <c r="K389" s="263"/>
      <c r="L389" s="268"/>
      <c r="M389" s="269"/>
      <c r="N389" s="270"/>
      <c r="O389" s="270"/>
      <c r="P389" s="270"/>
      <c r="Q389" s="270"/>
      <c r="R389" s="270"/>
      <c r="S389" s="270"/>
      <c r="T389" s="27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2" t="s">
        <v>257</v>
      </c>
      <c r="AU389" s="272" t="s">
        <v>89</v>
      </c>
      <c r="AV389" s="14" t="s">
        <v>105</v>
      </c>
      <c r="AW389" s="14" t="s">
        <v>35</v>
      </c>
      <c r="AX389" s="14" t="s">
        <v>79</v>
      </c>
      <c r="AY389" s="272" t="s">
        <v>156</v>
      </c>
    </row>
    <row r="390" spans="1:51" s="15" customFormat="1" ht="12">
      <c r="A390" s="15"/>
      <c r="B390" s="284"/>
      <c r="C390" s="285"/>
      <c r="D390" s="242" t="s">
        <v>257</v>
      </c>
      <c r="E390" s="286" t="s">
        <v>1</v>
      </c>
      <c r="F390" s="287" t="s">
        <v>342</v>
      </c>
      <c r="G390" s="285"/>
      <c r="H390" s="288">
        <v>1.9499999999999997</v>
      </c>
      <c r="I390" s="289"/>
      <c r="J390" s="285"/>
      <c r="K390" s="285"/>
      <c r="L390" s="290"/>
      <c r="M390" s="291"/>
      <c r="N390" s="292"/>
      <c r="O390" s="292"/>
      <c r="P390" s="292"/>
      <c r="Q390" s="292"/>
      <c r="R390" s="292"/>
      <c r="S390" s="292"/>
      <c r="T390" s="293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94" t="s">
        <v>257</v>
      </c>
      <c r="AU390" s="294" t="s">
        <v>89</v>
      </c>
      <c r="AV390" s="15" t="s">
        <v>155</v>
      </c>
      <c r="AW390" s="15" t="s">
        <v>35</v>
      </c>
      <c r="AX390" s="15" t="s">
        <v>87</v>
      </c>
      <c r="AY390" s="294" t="s">
        <v>156</v>
      </c>
    </row>
    <row r="391" spans="1:65" s="2" customFormat="1" ht="24.15" customHeight="1">
      <c r="A391" s="38"/>
      <c r="B391" s="39"/>
      <c r="C391" s="228" t="s">
        <v>568</v>
      </c>
      <c r="D391" s="228" t="s">
        <v>159</v>
      </c>
      <c r="E391" s="229" t="s">
        <v>569</v>
      </c>
      <c r="F391" s="230" t="s">
        <v>570</v>
      </c>
      <c r="G391" s="231" t="s">
        <v>245</v>
      </c>
      <c r="H391" s="232">
        <v>3.85</v>
      </c>
      <c r="I391" s="233"/>
      <c r="J391" s="234">
        <f>ROUND(I391*H391,2)</f>
        <v>0</v>
      </c>
      <c r="K391" s="235"/>
      <c r="L391" s="44"/>
      <c r="M391" s="236" t="s">
        <v>1</v>
      </c>
      <c r="N391" s="237" t="s">
        <v>44</v>
      </c>
      <c r="O391" s="91"/>
      <c r="P391" s="238">
        <f>O391*H391</f>
        <v>0</v>
      </c>
      <c r="Q391" s="238">
        <v>0.17818</v>
      </c>
      <c r="R391" s="238">
        <f>Q391*H391</f>
        <v>0.6859930000000001</v>
      </c>
      <c r="S391" s="238">
        <v>0</v>
      </c>
      <c r="T391" s="239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0" t="s">
        <v>155</v>
      </c>
      <c r="AT391" s="240" t="s">
        <v>159</v>
      </c>
      <c r="AU391" s="240" t="s">
        <v>89</v>
      </c>
      <c r="AY391" s="17" t="s">
        <v>156</v>
      </c>
      <c r="BE391" s="241">
        <f>IF(N391="základní",J391,0)</f>
        <v>0</v>
      </c>
      <c r="BF391" s="241">
        <f>IF(N391="snížená",J391,0)</f>
        <v>0</v>
      </c>
      <c r="BG391" s="241">
        <f>IF(N391="zákl. přenesená",J391,0)</f>
        <v>0</v>
      </c>
      <c r="BH391" s="241">
        <f>IF(N391="sníž. přenesená",J391,0)</f>
        <v>0</v>
      </c>
      <c r="BI391" s="241">
        <f>IF(N391="nulová",J391,0)</f>
        <v>0</v>
      </c>
      <c r="BJ391" s="17" t="s">
        <v>87</v>
      </c>
      <c r="BK391" s="241">
        <f>ROUND(I391*H391,2)</f>
        <v>0</v>
      </c>
      <c r="BL391" s="17" t="s">
        <v>155</v>
      </c>
      <c r="BM391" s="240" t="s">
        <v>571</v>
      </c>
    </row>
    <row r="392" spans="1:47" s="2" customFormat="1" ht="12">
      <c r="A392" s="38"/>
      <c r="B392" s="39"/>
      <c r="C392" s="40"/>
      <c r="D392" s="242" t="s">
        <v>165</v>
      </c>
      <c r="E392" s="40"/>
      <c r="F392" s="243" t="s">
        <v>572</v>
      </c>
      <c r="G392" s="40"/>
      <c r="H392" s="40"/>
      <c r="I392" s="244"/>
      <c r="J392" s="40"/>
      <c r="K392" s="40"/>
      <c r="L392" s="44"/>
      <c r="M392" s="245"/>
      <c r="N392" s="246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165</v>
      </c>
      <c r="AU392" s="17" t="s">
        <v>89</v>
      </c>
    </row>
    <row r="393" spans="1:51" s="13" customFormat="1" ht="12">
      <c r="A393" s="13"/>
      <c r="B393" s="251"/>
      <c r="C393" s="252"/>
      <c r="D393" s="242" t="s">
        <v>257</v>
      </c>
      <c r="E393" s="253" t="s">
        <v>1</v>
      </c>
      <c r="F393" s="254" t="s">
        <v>573</v>
      </c>
      <c r="G393" s="252"/>
      <c r="H393" s="255">
        <v>3.85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1" t="s">
        <v>257</v>
      </c>
      <c r="AU393" s="261" t="s">
        <v>89</v>
      </c>
      <c r="AV393" s="13" t="s">
        <v>89</v>
      </c>
      <c r="AW393" s="13" t="s">
        <v>35</v>
      </c>
      <c r="AX393" s="13" t="s">
        <v>79</v>
      </c>
      <c r="AY393" s="261" t="s">
        <v>156</v>
      </c>
    </row>
    <row r="394" spans="1:51" s="14" customFormat="1" ht="12">
      <c r="A394" s="14"/>
      <c r="B394" s="262"/>
      <c r="C394" s="263"/>
      <c r="D394" s="242" t="s">
        <v>257</v>
      </c>
      <c r="E394" s="264" t="s">
        <v>1</v>
      </c>
      <c r="F394" s="265" t="s">
        <v>259</v>
      </c>
      <c r="G394" s="263"/>
      <c r="H394" s="266">
        <v>3.85</v>
      </c>
      <c r="I394" s="267"/>
      <c r="J394" s="263"/>
      <c r="K394" s="263"/>
      <c r="L394" s="268"/>
      <c r="M394" s="269"/>
      <c r="N394" s="270"/>
      <c r="O394" s="270"/>
      <c r="P394" s="270"/>
      <c r="Q394" s="270"/>
      <c r="R394" s="270"/>
      <c r="S394" s="270"/>
      <c r="T394" s="27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2" t="s">
        <v>257</v>
      </c>
      <c r="AU394" s="272" t="s">
        <v>89</v>
      </c>
      <c r="AV394" s="14" t="s">
        <v>105</v>
      </c>
      <c r="AW394" s="14" t="s">
        <v>35</v>
      </c>
      <c r="AX394" s="14" t="s">
        <v>87</v>
      </c>
      <c r="AY394" s="272" t="s">
        <v>156</v>
      </c>
    </row>
    <row r="395" spans="1:65" s="2" customFormat="1" ht="24.15" customHeight="1">
      <c r="A395" s="38"/>
      <c r="B395" s="39"/>
      <c r="C395" s="228" t="s">
        <v>574</v>
      </c>
      <c r="D395" s="228" t="s">
        <v>159</v>
      </c>
      <c r="E395" s="229" t="s">
        <v>575</v>
      </c>
      <c r="F395" s="230" t="s">
        <v>576</v>
      </c>
      <c r="G395" s="231" t="s">
        <v>245</v>
      </c>
      <c r="H395" s="232">
        <v>6</v>
      </c>
      <c r="I395" s="233"/>
      <c r="J395" s="234">
        <f>ROUND(I395*H395,2)</f>
        <v>0</v>
      </c>
      <c r="K395" s="235"/>
      <c r="L395" s="44"/>
      <c r="M395" s="236" t="s">
        <v>1</v>
      </c>
      <c r="N395" s="237" t="s">
        <v>44</v>
      </c>
      <c r="O395" s="91"/>
      <c r="P395" s="238">
        <f>O395*H395</f>
        <v>0</v>
      </c>
      <c r="Q395" s="238">
        <v>0.45432</v>
      </c>
      <c r="R395" s="238">
        <f>Q395*H395</f>
        <v>2.72592</v>
      </c>
      <c r="S395" s="238">
        <v>0</v>
      </c>
      <c r="T395" s="239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0" t="s">
        <v>155</v>
      </c>
      <c r="AT395" s="240" t="s">
        <v>159</v>
      </c>
      <c r="AU395" s="240" t="s">
        <v>89</v>
      </c>
      <c r="AY395" s="17" t="s">
        <v>156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7" t="s">
        <v>87</v>
      </c>
      <c r="BK395" s="241">
        <f>ROUND(I395*H395,2)</f>
        <v>0</v>
      </c>
      <c r="BL395" s="17" t="s">
        <v>155</v>
      </c>
      <c r="BM395" s="240" t="s">
        <v>577</v>
      </c>
    </row>
    <row r="396" spans="1:47" s="2" customFormat="1" ht="12">
      <c r="A396" s="38"/>
      <c r="B396" s="39"/>
      <c r="C396" s="40"/>
      <c r="D396" s="242" t="s">
        <v>165</v>
      </c>
      <c r="E396" s="40"/>
      <c r="F396" s="243" t="s">
        <v>578</v>
      </c>
      <c r="G396" s="40"/>
      <c r="H396" s="40"/>
      <c r="I396" s="244"/>
      <c r="J396" s="40"/>
      <c r="K396" s="40"/>
      <c r="L396" s="44"/>
      <c r="M396" s="245"/>
      <c r="N396" s="246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165</v>
      </c>
      <c r="AU396" s="17" t="s">
        <v>89</v>
      </c>
    </row>
    <row r="397" spans="1:51" s="13" customFormat="1" ht="12">
      <c r="A397" s="13"/>
      <c r="B397" s="251"/>
      <c r="C397" s="252"/>
      <c r="D397" s="242" t="s">
        <v>257</v>
      </c>
      <c r="E397" s="253" t="s">
        <v>1</v>
      </c>
      <c r="F397" s="254" t="s">
        <v>579</v>
      </c>
      <c r="G397" s="252"/>
      <c r="H397" s="255">
        <v>2</v>
      </c>
      <c r="I397" s="256"/>
      <c r="J397" s="252"/>
      <c r="K397" s="252"/>
      <c r="L397" s="257"/>
      <c r="M397" s="258"/>
      <c r="N397" s="259"/>
      <c r="O397" s="259"/>
      <c r="P397" s="259"/>
      <c r="Q397" s="259"/>
      <c r="R397" s="259"/>
      <c r="S397" s="259"/>
      <c r="T397" s="26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1" t="s">
        <v>257</v>
      </c>
      <c r="AU397" s="261" t="s">
        <v>89</v>
      </c>
      <c r="AV397" s="13" t="s">
        <v>89</v>
      </c>
      <c r="AW397" s="13" t="s">
        <v>35</v>
      </c>
      <c r="AX397" s="13" t="s">
        <v>79</v>
      </c>
      <c r="AY397" s="261" t="s">
        <v>156</v>
      </c>
    </row>
    <row r="398" spans="1:51" s="14" customFormat="1" ht="12">
      <c r="A398" s="14"/>
      <c r="B398" s="262"/>
      <c r="C398" s="263"/>
      <c r="D398" s="242" t="s">
        <v>257</v>
      </c>
      <c r="E398" s="264" t="s">
        <v>1</v>
      </c>
      <c r="F398" s="265" t="s">
        <v>441</v>
      </c>
      <c r="G398" s="263"/>
      <c r="H398" s="266">
        <v>2</v>
      </c>
      <c r="I398" s="267"/>
      <c r="J398" s="263"/>
      <c r="K398" s="263"/>
      <c r="L398" s="268"/>
      <c r="M398" s="269"/>
      <c r="N398" s="270"/>
      <c r="O398" s="270"/>
      <c r="P398" s="270"/>
      <c r="Q398" s="270"/>
      <c r="R398" s="270"/>
      <c r="S398" s="270"/>
      <c r="T398" s="27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2" t="s">
        <v>257</v>
      </c>
      <c r="AU398" s="272" t="s">
        <v>89</v>
      </c>
      <c r="AV398" s="14" t="s">
        <v>105</v>
      </c>
      <c r="AW398" s="14" t="s">
        <v>35</v>
      </c>
      <c r="AX398" s="14" t="s">
        <v>79</v>
      </c>
      <c r="AY398" s="272" t="s">
        <v>156</v>
      </c>
    </row>
    <row r="399" spans="1:51" s="13" customFormat="1" ht="12">
      <c r="A399" s="13"/>
      <c r="B399" s="251"/>
      <c r="C399" s="252"/>
      <c r="D399" s="242" t="s">
        <v>257</v>
      </c>
      <c r="E399" s="253" t="s">
        <v>1</v>
      </c>
      <c r="F399" s="254" t="s">
        <v>89</v>
      </c>
      <c r="G399" s="252"/>
      <c r="H399" s="255">
        <v>2</v>
      </c>
      <c r="I399" s="256"/>
      <c r="J399" s="252"/>
      <c r="K399" s="252"/>
      <c r="L399" s="257"/>
      <c r="M399" s="258"/>
      <c r="N399" s="259"/>
      <c r="O399" s="259"/>
      <c r="P399" s="259"/>
      <c r="Q399" s="259"/>
      <c r="R399" s="259"/>
      <c r="S399" s="259"/>
      <c r="T399" s="26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1" t="s">
        <v>257</v>
      </c>
      <c r="AU399" s="261" t="s">
        <v>89</v>
      </c>
      <c r="AV399" s="13" t="s">
        <v>89</v>
      </c>
      <c r="AW399" s="13" t="s">
        <v>35</v>
      </c>
      <c r="AX399" s="13" t="s">
        <v>79</v>
      </c>
      <c r="AY399" s="261" t="s">
        <v>156</v>
      </c>
    </row>
    <row r="400" spans="1:51" s="14" customFormat="1" ht="12">
      <c r="A400" s="14"/>
      <c r="B400" s="262"/>
      <c r="C400" s="263"/>
      <c r="D400" s="242" t="s">
        <v>257</v>
      </c>
      <c r="E400" s="264" t="s">
        <v>1</v>
      </c>
      <c r="F400" s="265" t="s">
        <v>580</v>
      </c>
      <c r="G400" s="263"/>
      <c r="H400" s="266">
        <v>2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2" t="s">
        <v>257</v>
      </c>
      <c r="AU400" s="272" t="s">
        <v>89</v>
      </c>
      <c r="AV400" s="14" t="s">
        <v>105</v>
      </c>
      <c r="AW400" s="14" t="s">
        <v>35</v>
      </c>
      <c r="AX400" s="14" t="s">
        <v>79</v>
      </c>
      <c r="AY400" s="272" t="s">
        <v>156</v>
      </c>
    </row>
    <row r="401" spans="1:51" s="13" customFormat="1" ht="12">
      <c r="A401" s="13"/>
      <c r="B401" s="251"/>
      <c r="C401" s="252"/>
      <c r="D401" s="242" t="s">
        <v>257</v>
      </c>
      <c r="E401" s="253" t="s">
        <v>1</v>
      </c>
      <c r="F401" s="254" t="s">
        <v>89</v>
      </c>
      <c r="G401" s="252"/>
      <c r="H401" s="255">
        <v>2</v>
      </c>
      <c r="I401" s="256"/>
      <c r="J401" s="252"/>
      <c r="K401" s="252"/>
      <c r="L401" s="257"/>
      <c r="M401" s="258"/>
      <c r="N401" s="259"/>
      <c r="O401" s="259"/>
      <c r="P401" s="259"/>
      <c r="Q401" s="259"/>
      <c r="R401" s="259"/>
      <c r="S401" s="259"/>
      <c r="T401" s="26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1" t="s">
        <v>257</v>
      </c>
      <c r="AU401" s="261" t="s">
        <v>89</v>
      </c>
      <c r="AV401" s="13" t="s">
        <v>89</v>
      </c>
      <c r="AW401" s="13" t="s">
        <v>35</v>
      </c>
      <c r="AX401" s="13" t="s">
        <v>79</v>
      </c>
      <c r="AY401" s="261" t="s">
        <v>156</v>
      </c>
    </row>
    <row r="402" spans="1:51" s="14" customFormat="1" ht="12">
      <c r="A402" s="14"/>
      <c r="B402" s="262"/>
      <c r="C402" s="263"/>
      <c r="D402" s="242" t="s">
        <v>257</v>
      </c>
      <c r="E402" s="264" t="s">
        <v>1</v>
      </c>
      <c r="F402" s="265" t="s">
        <v>581</v>
      </c>
      <c r="G402" s="263"/>
      <c r="H402" s="266">
        <v>2</v>
      </c>
      <c r="I402" s="267"/>
      <c r="J402" s="263"/>
      <c r="K402" s="263"/>
      <c r="L402" s="268"/>
      <c r="M402" s="269"/>
      <c r="N402" s="270"/>
      <c r="O402" s="270"/>
      <c r="P402" s="270"/>
      <c r="Q402" s="270"/>
      <c r="R402" s="270"/>
      <c r="S402" s="270"/>
      <c r="T402" s="27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2" t="s">
        <v>257</v>
      </c>
      <c r="AU402" s="272" t="s">
        <v>89</v>
      </c>
      <c r="AV402" s="14" t="s">
        <v>105</v>
      </c>
      <c r="AW402" s="14" t="s">
        <v>35</v>
      </c>
      <c r="AX402" s="14" t="s">
        <v>79</v>
      </c>
      <c r="AY402" s="272" t="s">
        <v>156</v>
      </c>
    </row>
    <row r="403" spans="1:51" s="15" customFormat="1" ht="12">
      <c r="A403" s="15"/>
      <c r="B403" s="284"/>
      <c r="C403" s="285"/>
      <c r="D403" s="242" t="s">
        <v>257</v>
      </c>
      <c r="E403" s="286" t="s">
        <v>1</v>
      </c>
      <c r="F403" s="287" t="s">
        <v>342</v>
      </c>
      <c r="G403" s="285"/>
      <c r="H403" s="288">
        <v>6</v>
      </c>
      <c r="I403" s="289"/>
      <c r="J403" s="285"/>
      <c r="K403" s="285"/>
      <c r="L403" s="290"/>
      <c r="M403" s="291"/>
      <c r="N403" s="292"/>
      <c r="O403" s="292"/>
      <c r="P403" s="292"/>
      <c r="Q403" s="292"/>
      <c r="R403" s="292"/>
      <c r="S403" s="292"/>
      <c r="T403" s="293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94" t="s">
        <v>257</v>
      </c>
      <c r="AU403" s="294" t="s">
        <v>89</v>
      </c>
      <c r="AV403" s="15" t="s">
        <v>155</v>
      </c>
      <c r="AW403" s="15" t="s">
        <v>35</v>
      </c>
      <c r="AX403" s="15" t="s">
        <v>87</v>
      </c>
      <c r="AY403" s="294" t="s">
        <v>156</v>
      </c>
    </row>
    <row r="404" spans="1:63" s="12" customFormat="1" ht="22.8" customHeight="1">
      <c r="A404" s="12"/>
      <c r="B404" s="212"/>
      <c r="C404" s="213"/>
      <c r="D404" s="214" t="s">
        <v>78</v>
      </c>
      <c r="E404" s="226" t="s">
        <v>155</v>
      </c>
      <c r="F404" s="226" t="s">
        <v>582</v>
      </c>
      <c r="G404" s="213"/>
      <c r="H404" s="213"/>
      <c r="I404" s="216"/>
      <c r="J404" s="227">
        <f>BK404</f>
        <v>0</v>
      </c>
      <c r="K404" s="213"/>
      <c r="L404" s="218"/>
      <c r="M404" s="219"/>
      <c r="N404" s="220"/>
      <c r="O404" s="220"/>
      <c r="P404" s="221">
        <f>SUM(P405:P445)</f>
        <v>0</v>
      </c>
      <c r="Q404" s="220"/>
      <c r="R404" s="221">
        <f>SUM(R405:R445)</f>
        <v>3.95767035</v>
      </c>
      <c r="S404" s="220"/>
      <c r="T404" s="222">
        <f>SUM(T405:T445)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3" t="s">
        <v>87</v>
      </c>
      <c r="AT404" s="224" t="s">
        <v>78</v>
      </c>
      <c r="AU404" s="224" t="s">
        <v>87</v>
      </c>
      <c r="AY404" s="223" t="s">
        <v>156</v>
      </c>
      <c r="BK404" s="225">
        <f>SUM(BK405:BK445)</f>
        <v>0</v>
      </c>
    </row>
    <row r="405" spans="1:65" s="2" customFormat="1" ht="16.5" customHeight="1">
      <c r="A405" s="38"/>
      <c r="B405" s="39"/>
      <c r="C405" s="228" t="s">
        <v>583</v>
      </c>
      <c r="D405" s="228" t="s">
        <v>159</v>
      </c>
      <c r="E405" s="229" t="s">
        <v>584</v>
      </c>
      <c r="F405" s="230" t="s">
        <v>585</v>
      </c>
      <c r="G405" s="231" t="s">
        <v>262</v>
      </c>
      <c r="H405" s="232">
        <v>1.158</v>
      </c>
      <c r="I405" s="233"/>
      <c r="J405" s="234">
        <f>ROUND(I405*H405,2)</f>
        <v>0</v>
      </c>
      <c r="K405" s="235"/>
      <c r="L405" s="44"/>
      <c r="M405" s="236" t="s">
        <v>1</v>
      </c>
      <c r="N405" s="237" t="s">
        <v>44</v>
      </c>
      <c r="O405" s="91"/>
      <c r="P405" s="238">
        <f>O405*H405</f>
        <v>0</v>
      </c>
      <c r="Q405" s="238">
        <v>2.30116</v>
      </c>
      <c r="R405" s="238">
        <f>Q405*H405</f>
        <v>2.6647432799999997</v>
      </c>
      <c r="S405" s="238">
        <v>0</v>
      </c>
      <c r="T405" s="239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40" t="s">
        <v>155</v>
      </c>
      <c r="AT405" s="240" t="s">
        <v>159</v>
      </c>
      <c r="AU405" s="240" t="s">
        <v>89</v>
      </c>
      <c r="AY405" s="17" t="s">
        <v>156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7" t="s">
        <v>87</v>
      </c>
      <c r="BK405" s="241">
        <f>ROUND(I405*H405,2)</f>
        <v>0</v>
      </c>
      <c r="BL405" s="17" t="s">
        <v>155</v>
      </c>
      <c r="BM405" s="240" t="s">
        <v>586</v>
      </c>
    </row>
    <row r="406" spans="1:47" s="2" customFormat="1" ht="12">
      <c r="A406" s="38"/>
      <c r="B406" s="39"/>
      <c r="C406" s="40"/>
      <c r="D406" s="242" t="s">
        <v>165</v>
      </c>
      <c r="E406" s="40"/>
      <c r="F406" s="243" t="s">
        <v>587</v>
      </c>
      <c r="G406" s="40"/>
      <c r="H406" s="40"/>
      <c r="I406" s="244"/>
      <c r="J406" s="40"/>
      <c r="K406" s="40"/>
      <c r="L406" s="44"/>
      <c r="M406" s="245"/>
      <c r="N406" s="246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165</v>
      </c>
      <c r="AU406" s="17" t="s">
        <v>89</v>
      </c>
    </row>
    <row r="407" spans="1:51" s="13" customFormat="1" ht="12">
      <c r="A407" s="13"/>
      <c r="B407" s="251"/>
      <c r="C407" s="252"/>
      <c r="D407" s="242" t="s">
        <v>257</v>
      </c>
      <c r="E407" s="253" t="s">
        <v>1</v>
      </c>
      <c r="F407" s="254" t="s">
        <v>588</v>
      </c>
      <c r="G407" s="252"/>
      <c r="H407" s="255">
        <v>1.158</v>
      </c>
      <c r="I407" s="256"/>
      <c r="J407" s="252"/>
      <c r="K407" s="252"/>
      <c r="L407" s="257"/>
      <c r="M407" s="258"/>
      <c r="N407" s="259"/>
      <c r="O407" s="259"/>
      <c r="P407" s="259"/>
      <c r="Q407" s="259"/>
      <c r="R407" s="259"/>
      <c r="S407" s="259"/>
      <c r="T407" s="26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1" t="s">
        <v>257</v>
      </c>
      <c r="AU407" s="261" t="s">
        <v>89</v>
      </c>
      <c r="AV407" s="13" t="s">
        <v>89</v>
      </c>
      <c r="AW407" s="13" t="s">
        <v>35</v>
      </c>
      <c r="AX407" s="13" t="s">
        <v>79</v>
      </c>
      <c r="AY407" s="261" t="s">
        <v>156</v>
      </c>
    </row>
    <row r="408" spans="1:51" s="14" customFormat="1" ht="12">
      <c r="A408" s="14"/>
      <c r="B408" s="262"/>
      <c r="C408" s="263"/>
      <c r="D408" s="242" t="s">
        <v>257</v>
      </c>
      <c r="E408" s="264" t="s">
        <v>1</v>
      </c>
      <c r="F408" s="265" t="s">
        <v>259</v>
      </c>
      <c r="G408" s="263"/>
      <c r="H408" s="266">
        <v>1.158</v>
      </c>
      <c r="I408" s="267"/>
      <c r="J408" s="263"/>
      <c r="K408" s="263"/>
      <c r="L408" s="268"/>
      <c r="M408" s="269"/>
      <c r="N408" s="270"/>
      <c r="O408" s="270"/>
      <c r="P408" s="270"/>
      <c r="Q408" s="270"/>
      <c r="R408" s="270"/>
      <c r="S408" s="270"/>
      <c r="T408" s="27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2" t="s">
        <v>257</v>
      </c>
      <c r="AU408" s="272" t="s">
        <v>89</v>
      </c>
      <c r="AV408" s="14" t="s">
        <v>105</v>
      </c>
      <c r="AW408" s="14" t="s">
        <v>35</v>
      </c>
      <c r="AX408" s="14" t="s">
        <v>87</v>
      </c>
      <c r="AY408" s="272" t="s">
        <v>156</v>
      </c>
    </row>
    <row r="409" spans="1:65" s="2" customFormat="1" ht="37.8" customHeight="1">
      <c r="A409" s="38"/>
      <c r="B409" s="39"/>
      <c r="C409" s="228" t="s">
        <v>589</v>
      </c>
      <c r="D409" s="228" t="s">
        <v>159</v>
      </c>
      <c r="E409" s="229" t="s">
        <v>590</v>
      </c>
      <c r="F409" s="230" t="s">
        <v>591</v>
      </c>
      <c r="G409" s="231" t="s">
        <v>245</v>
      </c>
      <c r="H409" s="232">
        <v>10.638</v>
      </c>
      <c r="I409" s="233"/>
      <c r="J409" s="234">
        <f>ROUND(I409*H409,2)</f>
        <v>0</v>
      </c>
      <c r="K409" s="235"/>
      <c r="L409" s="44"/>
      <c r="M409" s="236" t="s">
        <v>1</v>
      </c>
      <c r="N409" s="237" t="s">
        <v>44</v>
      </c>
      <c r="O409" s="91"/>
      <c r="P409" s="238">
        <f>O409*H409</f>
        <v>0</v>
      </c>
      <c r="Q409" s="238">
        <v>0.00737</v>
      </c>
      <c r="R409" s="238">
        <f>Q409*H409</f>
        <v>0.07840206</v>
      </c>
      <c r="S409" s="238">
        <v>0</v>
      </c>
      <c r="T409" s="239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0" t="s">
        <v>155</v>
      </c>
      <c r="AT409" s="240" t="s">
        <v>159</v>
      </c>
      <c r="AU409" s="240" t="s">
        <v>89</v>
      </c>
      <c r="AY409" s="17" t="s">
        <v>156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7" t="s">
        <v>87</v>
      </c>
      <c r="BK409" s="241">
        <f>ROUND(I409*H409,2)</f>
        <v>0</v>
      </c>
      <c r="BL409" s="17" t="s">
        <v>155</v>
      </c>
      <c r="BM409" s="240" t="s">
        <v>592</v>
      </c>
    </row>
    <row r="410" spans="1:47" s="2" customFormat="1" ht="12">
      <c r="A410" s="38"/>
      <c r="B410" s="39"/>
      <c r="C410" s="40"/>
      <c r="D410" s="242" t="s">
        <v>165</v>
      </c>
      <c r="E410" s="40"/>
      <c r="F410" s="243" t="s">
        <v>591</v>
      </c>
      <c r="G410" s="40"/>
      <c r="H410" s="40"/>
      <c r="I410" s="244"/>
      <c r="J410" s="40"/>
      <c r="K410" s="40"/>
      <c r="L410" s="44"/>
      <c r="M410" s="245"/>
      <c r="N410" s="246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165</v>
      </c>
      <c r="AU410" s="17" t="s">
        <v>89</v>
      </c>
    </row>
    <row r="411" spans="1:51" s="13" customFormat="1" ht="12">
      <c r="A411" s="13"/>
      <c r="B411" s="251"/>
      <c r="C411" s="252"/>
      <c r="D411" s="242" t="s">
        <v>257</v>
      </c>
      <c r="E411" s="253" t="s">
        <v>1</v>
      </c>
      <c r="F411" s="254" t="s">
        <v>593</v>
      </c>
      <c r="G411" s="252"/>
      <c r="H411" s="255">
        <v>10.638</v>
      </c>
      <c r="I411" s="256"/>
      <c r="J411" s="252"/>
      <c r="K411" s="252"/>
      <c r="L411" s="257"/>
      <c r="M411" s="258"/>
      <c r="N411" s="259"/>
      <c r="O411" s="259"/>
      <c r="P411" s="259"/>
      <c r="Q411" s="259"/>
      <c r="R411" s="259"/>
      <c r="S411" s="259"/>
      <c r="T411" s="26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1" t="s">
        <v>257</v>
      </c>
      <c r="AU411" s="261" t="s">
        <v>89</v>
      </c>
      <c r="AV411" s="13" t="s">
        <v>89</v>
      </c>
      <c r="AW411" s="13" t="s">
        <v>35</v>
      </c>
      <c r="AX411" s="13" t="s">
        <v>79</v>
      </c>
      <c r="AY411" s="261" t="s">
        <v>156</v>
      </c>
    </row>
    <row r="412" spans="1:51" s="14" customFormat="1" ht="12">
      <c r="A412" s="14"/>
      <c r="B412" s="262"/>
      <c r="C412" s="263"/>
      <c r="D412" s="242" t="s">
        <v>257</v>
      </c>
      <c r="E412" s="264" t="s">
        <v>1</v>
      </c>
      <c r="F412" s="265" t="s">
        <v>594</v>
      </c>
      <c r="G412" s="263"/>
      <c r="H412" s="266">
        <v>10.638</v>
      </c>
      <c r="I412" s="267"/>
      <c r="J412" s="263"/>
      <c r="K412" s="263"/>
      <c r="L412" s="268"/>
      <c r="M412" s="269"/>
      <c r="N412" s="270"/>
      <c r="O412" s="270"/>
      <c r="P412" s="270"/>
      <c r="Q412" s="270"/>
      <c r="R412" s="270"/>
      <c r="S412" s="270"/>
      <c r="T412" s="271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2" t="s">
        <v>257</v>
      </c>
      <c r="AU412" s="272" t="s">
        <v>89</v>
      </c>
      <c r="AV412" s="14" t="s">
        <v>105</v>
      </c>
      <c r="AW412" s="14" t="s">
        <v>35</v>
      </c>
      <c r="AX412" s="14" t="s">
        <v>87</v>
      </c>
      <c r="AY412" s="272" t="s">
        <v>156</v>
      </c>
    </row>
    <row r="413" spans="1:65" s="2" customFormat="1" ht="37.8" customHeight="1">
      <c r="A413" s="38"/>
      <c r="B413" s="39"/>
      <c r="C413" s="228" t="s">
        <v>595</v>
      </c>
      <c r="D413" s="228" t="s">
        <v>159</v>
      </c>
      <c r="E413" s="229" t="s">
        <v>596</v>
      </c>
      <c r="F413" s="230" t="s">
        <v>597</v>
      </c>
      <c r="G413" s="231" t="s">
        <v>245</v>
      </c>
      <c r="H413" s="232">
        <v>1.6</v>
      </c>
      <c r="I413" s="233"/>
      <c r="J413" s="234">
        <f>ROUND(I413*H413,2)</f>
        <v>0</v>
      </c>
      <c r="K413" s="235"/>
      <c r="L413" s="44"/>
      <c r="M413" s="236" t="s">
        <v>1</v>
      </c>
      <c r="N413" s="237" t="s">
        <v>44</v>
      </c>
      <c r="O413" s="91"/>
      <c r="P413" s="238">
        <f>O413*H413</f>
        <v>0</v>
      </c>
      <c r="Q413" s="238">
        <v>0.00737</v>
      </c>
      <c r="R413" s="238">
        <f>Q413*H413</f>
        <v>0.011792</v>
      </c>
      <c r="S413" s="238">
        <v>0</v>
      </c>
      <c r="T413" s="239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0" t="s">
        <v>155</v>
      </c>
      <c r="AT413" s="240" t="s">
        <v>159</v>
      </c>
      <c r="AU413" s="240" t="s">
        <v>89</v>
      </c>
      <c r="AY413" s="17" t="s">
        <v>156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7" t="s">
        <v>87</v>
      </c>
      <c r="BK413" s="241">
        <f>ROUND(I413*H413,2)</f>
        <v>0</v>
      </c>
      <c r="BL413" s="17" t="s">
        <v>155</v>
      </c>
      <c r="BM413" s="240" t="s">
        <v>598</v>
      </c>
    </row>
    <row r="414" spans="1:47" s="2" customFormat="1" ht="12">
      <c r="A414" s="38"/>
      <c r="B414" s="39"/>
      <c r="C414" s="40"/>
      <c r="D414" s="242" t="s">
        <v>165</v>
      </c>
      <c r="E414" s="40"/>
      <c r="F414" s="243" t="s">
        <v>591</v>
      </c>
      <c r="G414" s="40"/>
      <c r="H414" s="40"/>
      <c r="I414" s="244"/>
      <c r="J414" s="40"/>
      <c r="K414" s="40"/>
      <c r="L414" s="44"/>
      <c r="M414" s="245"/>
      <c r="N414" s="246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165</v>
      </c>
      <c r="AU414" s="17" t="s">
        <v>89</v>
      </c>
    </row>
    <row r="415" spans="1:51" s="13" customFormat="1" ht="12">
      <c r="A415" s="13"/>
      <c r="B415" s="251"/>
      <c r="C415" s="252"/>
      <c r="D415" s="242" t="s">
        <v>257</v>
      </c>
      <c r="E415" s="253" t="s">
        <v>1</v>
      </c>
      <c r="F415" s="254" t="s">
        <v>599</v>
      </c>
      <c r="G415" s="252"/>
      <c r="H415" s="255">
        <v>1.6</v>
      </c>
      <c r="I415" s="256"/>
      <c r="J415" s="252"/>
      <c r="K415" s="252"/>
      <c r="L415" s="257"/>
      <c r="M415" s="258"/>
      <c r="N415" s="259"/>
      <c r="O415" s="259"/>
      <c r="P415" s="259"/>
      <c r="Q415" s="259"/>
      <c r="R415" s="259"/>
      <c r="S415" s="259"/>
      <c r="T415" s="26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1" t="s">
        <v>257</v>
      </c>
      <c r="AU415" s="261" t="s">
        <v>89</v>
      </c>
      <c r="AV415" s="13" t="s">
        <v>89</v>
      </c>
      <c r="AW415" s="13" t="s">
        <v>35</v>
      </c>
      <c r="AX415" s="13" t="s">
        <v>79</v>
      </c>
      <c r="AY415" s="261" t="s">
        <v>156</v>
      </c>
    </row>
    <row r="416" spans="1:51" s="14" customFormat="1" ht="12">
      <c r="A416" s="14"/>
      <c r="B416" s="262"/>
      <c r="C416" s="263"/>
      <c r="D416" s="242" t="s">
        <v>257</v>
      </c>
      <c r="E416" s="264" t="s">
        <v>1</v>
      </c>
      <c r="F416" s="265" t="s">
        <v>600</v>
      </c>
      <c r="G416" s="263"/>
      <c r="H416" s="266">
        <v>1.6</v>
      </c>
      <c r="I416" s="267"/>
      <c r="J416" s="263"/>
      <c r="K416" s="263"/>
      <c r="L416" s="268"/>
      <c r="M416" s="269"/>
      <c r="N416" s="270"/>
      <c r="O416" s="270"/>
      <c r="P416" s="270"/>
      <c r="Q416" s="270"/>
      <c r="R416" s="270"/>
      <c r="S416" s="270"/>
      <c r="T416" s="27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2" t="s">
        <v>257</v>
      </c>
      <c r="AU416" s="272" t="s">
        <v>89</v>
      </c>
      <c r="AV416" s="14" t="s">
        <v>105</v>
      </c>
      <c r="AW416" s="14" t="s">
        <v>35</v>
      </c>
      <c r="AX416" s="14" t="s">
        <v>87</v>
      </c>
      <c r="AY416" s="272" t="s">
        <v>156</v>
      </c>
    </row>
    <row r="417" spans="1:65" s="2" customFormat="1" ht="16.5" customHeight="1">
      <c r="A417" s="38"/>
      <c r="B417" s="39"/>
      <c r="C417" s="228" t="s">
        <v>601</v>
      </c>
      <c r="D417" s="228" t="s">
        <v>159</v>
      </c>
      <c r="E417" s="229" t="s">
        <v>602</v>
      </c>
      <c r="F417" s="230" t="s">
        <v>603</v>
      </c>
      <c r="G417" s="231" t="s">
        <v>301</v>
      </c>
      <c r="H417" s="232">
        <v>0.058</v>
      </c>
      <c r="I417" s="233"/>
      <c r="J417" s="234">
        <f>ROUND(I417*H417,2)</f>
        <v>0</v>
      </c>
      <c r="K417" s="235"/>
      <c r="L417" s="44"/>
      <c r="M417" s="236" t="s">
        <v>1</v>
      </c>
      <c r="N417" s="237" t="s">
        <v>44</v>
      </c>
      <c r="O417" s="91"/>
      <c r="P417" s="238">
        <f>O417*H417</f>
        <v>0</v>
      </c>
      <c r="Q417" s="238">
        <v>1.06277</v>
      </c>
      <c r="R417" s="238">
        <f>Q417*H417</f>
        <v>0.06164066</v>
      </c>
      <c r="S417" s="238">
        <v>0</v>
      </c>
      <c r="T417" s="239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0" t="s">
        <v>155</v>
      </c>
      <c r="AT417" s="240" t="s">
        <v>159</v>
      </c>
      <c r="AU417" s="240" t="s">
        <v>89</v>
      </c>
      <c r="AY417" s="17" t="s">
        <v>156</v>
      </c>
      <c r="BE417" s="241">
        <f>IF(N417="základní",J417,0)</f>
        <v>0</v>
      </c>
      <c r="BF417" s="241">
        <f>IF(N417="snížená",J417,0)</f>
        <v>0</v>
      </c>
      <c r="BG417" s="241">
        <f>IF(N417="zákl. přenesená",J417,0)</f>
        <v>0</v>
      </c>
      <c r="BH417" s="241">
        <f>IF(N417="sníž. přenesená",J417,0)</f>
        <v>0</v>
      </c>
      <c r="BI417" s="241">
        <f>IF(N417="nulová",J417,0)</f>
        <v>0</v>
      </c>
      <c r="BJ417" s="17" t="s">
        <v>87</v>
      </c>
      <c r="BK417" s="241">
        <f>ROUND(I417*H417,2)</f>
        <v>0</v>
      </c>
      <c r="BL417" s="17" t="s">
        <v>155</v>
      </c>
      <c r="BM417" s="240" t="s">
        <v>604</v>
      </c>
    </row>
    <row r="418" spans="1:47" s="2" customFormat="1" ht="12">
      <c r="A418" s="38"/>
      <c r="B418" s="39"/>
      <c r="C418" s="40"/>
      <c r="D418" s="242" t="s">
        <v>165</v>
      </c>
      <c r="E418" s="40"/>
      <c r="F418" s="243" t="s">
        <v>605</v>
      </c>
      <c r="G418" s="40"/>
      <c r="H418" s="40"/>
      <c r="I418" s="244"/>
      <c r="J418" s="40"/>
      <c r="K418" s="40"/>
      <c r="L418" s="44"/>
      <c r="M418" s="245"/>
      <c r="N418" s="246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165</v>
      </c>
      <c r="AU418" s="17" t="s">
        <v>89</v>
      </c>
    </row>
    <row r="419" spans="1:51" s="13" customFormat="1" ht="12">
      <c r="A419" s="13"/>
      <c r="B419" s="251"/>
      <c r="C419" s="252"/>
      <c r="D419" s="242" t="s">
        <v>257</v>
      </c>
      <c r="E419" s="253" t="s">
        <v>1</v>
      </c>
      <c r="F419" s="254" t="s">
        <v>606</v>
      </c>
      <c r="G419" s="252"/>
      <c r="H419" s="255">
        <v>0.058</v>
      </c>
      <c r="I419" s="256"/>
      <c r="J419" s="252"/>
      <c r="K419" s="252"/>
      <c r="L419" s="257"/>
      <c r="M419" s="258"/>
      <c r="N419" s="259"/>
      <c r="O419" s="259"/>
      <c r="P419" s="259"/>
      <c r="Q419" s="259"/>
      <c r="R419" s="259"/>
      <c r="S419" s="259"/>
      <c r="T419" s="26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1" t="s">
        <v>257</v>
      </c>
      <c r="AU419" s="261" t="s">
        <v>89</v>
      </c>
      <c r="AV419" s="13" t="s">
        <v>89</v>
      </c>
      <c r="AW419" s="13" t="s">
        <v>35</v>
      </c>
      <c r="AX419" s="13" t="s">
        <v>87</v>
      </c>
      <c r="AY419" s="261" t="s">
        <v>156</v>
      </c>
    </row>
    <row r="420" spans="1:65" s="2" customFormat="1" ht="24.15" customHeight="1">
      <c r="A420" s="38"/>
      <c r="B420" s="39"/>
      <c r="C420" s="228" t="s">
        <v>607</v>
      </c>
      <c r="D420" s="228" t="s">
        <v>159</v>
      </c>
      <c r="E420" s="229" t="s">
        <v>608</v>
      </c>
      <c r="F420" s="230" t="s">
        <v>609</v>
      </c>
      <c r="G420" s="231" t="s">
        <v>474</v>
      </c>
      <c r="H420" s="232">
        <v>12</v>
      </c>
      <c r="I420" s="233"/>
      <c r="J420" s="234">
        <f>ROUND(I420*H420,2)</f>
        <v>0</v>
      </c>
      <c r="K420" s="235"/>
      <c r="L420" s="44"/>
      <c r="M420" s="236" t="s">
        <v>1</v>
      </c>
      <c r="N420" s="237" t="s">
        <v>44</v>
      </c>
      <c r="O420" s="91"/>
      <c r="P420" s="238">
        <f>O420*H420</f>
        <v>0</v>
      </c>
      <c r="Q420" s="238">
        <v>0.059</v>
      </c>
      <c r="R420" s="238">
        <f>Q420*H420</f>
        <v>0.708</v>
      </c>
      <c r="S420" s="238">
        <v>0</v>
      </c>
      <c r="T420" s="239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40" t="s">
        <v>155</v>
      </c>
      <c r="AT420" s="240" t="s">
        <v>159</v>
      </c>
      <c r="AU420" s="240" t="s">
        <v>89</v>
      </c>
      <c r="AY420" s="17" t="s">
        <v>156</v>
      </c>
      <c r="BE420" s="241">
        <f>IF(N420="základní",J420,0)</f>
        <v>0</v>
      </c>
      <c r="BF420" s="241">
        <f>IF(N420="snížená",J420,0)</f>
        <v>0</v>
      </c>
      <c r="BG420" s="241">
        <f>IF(N420="zákl. přenesená",J420,0)</f>
        <v>0</v>
      </c>
      <c r="BH420" s="241">
        <f>IF(N420="sníž. přenesená",J420,0)</f>
        <v>0</v>
      </c>
      <c r="BI420" s="241">
        <f>IF(N420="nulová",J420,0)</f>
        <v>0</v>
      </c>
      <c r="BJ420" s="17" t="s">
        <v>87</v>
      </c>
      <c r="BK420" s="241">
        <f>ROUND(I420*H420,2)</f>
        <v>0</v>
      </c>
      <c r="BL420" s="17" t="s">
        <v>155</v>
      </c>
      <c r="BM420" s="240" t="s">
        <v>610</v>
      </c>
    </row>
    <row r="421" spans="1:47" s="2" customFormat="1" ht="12">
      <c r="A421" s="38"/>
      <c r="B421" s="39"/>
      <c r="C421" s="40"/>
      <c r="D421" s="242" t="s">
        <v>165</v>
      </c>
      <c r="E421" s="40"/>
      <c r="F421" s="243" t="s">
        <v>611</v>
      </c>
      <c r="G421" s="40"/>
      <c r="H421" s="40"/>
      <c r="I421" s="244"/>
      <c r="J421" s="40"/>
      <c r="K421" s="40"/>
      <c r="L421" s="44"/>
      <c r="M421" s="245"/>
      <c r="N421" s="246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165</v>
      </c>
      <c r="AU421" s="17" t="s">
        <v>89</v>
      </c>
    </row>
    <row r="422" spans="1:65" s="2" customFormat="1" ht="37.8" customHeight="1">
      <c r="A422" s="38"/>
      <c r="B422" s="39"/>
      <c r="C422" s="228" t="s">
        <v>612</v>
      </c>
      <c r="D422" s="228" t="s">
        <v>159</v>
      </c>
      <c r="E422" s="229" t="s">
        <v>613</v>
      </c>
      <c r="F422" s="230" t="s">
        <v>614</v>
      </c>
      <c r="G422" s="231" t="s">
        <v>301</v>
      </c>
      <c r="H422" s="232">
        <v>0.186</v>
      </c>
      <c r="I422" s="233"/>
      <c r="J422" s="234">
        <f>ROUND(I422*H422,2)</f>
        <v>0</v>
      </c>
      <c r="K422" s="235"/>
      <c r="L422" s="44"/>
      <c r="M422" s="236" t="s">
        <v>1</v>
      </c>
      <c r="N422" s="237" t="s">
        <v>44</v>
      </c>
      <c r="O422" s="91"/>
      <c r="P422" s="238">
        <f>O422*H422</f>
        <v>0</v>
      </c>
      <c r="Q422" s="238">
        <v>0.01709</v>
      </c>
      <c r="R422" s="238">
        <f>Q422*H422</f>
        <v>0.00317874</v>
      </c>
      <c r="S422" s="238">
        <v>0</v>
      </c>
      <c r="T422" s="239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0" t="s">
        <v>155</v>
      </c>
      <c r="AT422" s="240" t="s">
        <v>159</v>
      </c>
      <c r="AU422" s="240" t="s">
        <v>89</v>
      </c>
      <c r="AY422" s="17" t="s">
        <v>156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7" t="s">
        <v>87</v>
      </c>
      <c r="BK422" s="241">
        <f>ROUND(I422*H422,2)</f>
        <v>0</v>
      </c>
      <c r="BL422" s="17" t="s">
        <v>155</v>
      </c>
      <c r="BM422" s="240" t="s">
        <v>615</v>
      </c>
    </row>
    <row r="423" spans="1:47" s="2" customFormat="1" ht="12">
      <c r="A423" s="38"/>
      <c r="B423" s="39"/>
      <c r="C423" s="40"/>
      <c r="D423" s="242" t="s">
        <v>165</v>
      </c>
      <c r="E423" s="40"/>
      <c r="F423" s="243" t="s">
        <v>616</v>
      </c>
      <c r="G423" s="40"/>
      <c r="H423" s="40"/>
      <c r="I423" s="244"/>
      <c r="J423" s="40"/>
      <c r="K423" s="40"/>
      <c r="L423" s="44"/>
      <c r="M423" s="245"/>
      <c r="N423" s="246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165</v>
      </c>
      <c r="AU423" s="17" t="s">
        <v>89</v>
      </c>
    </row>
    <row r="424" spans="1:51" s="13" customFormat="1" ht="12">
      <c r="A424" s="13"/>
      <c r="B424" s="251"/>
      <c r="C424" s="252"/>
      <c r="D424" s="242" t="s">
        <v>257</v>
      </c>
      <c r="E424" s="253" t="s">
        <v>1</v>
      </c>
      <c r="F424" s="254" t="s">
        <v>617</v>
      </c>
      <c r="G424" s="252"/>
      <c r="H424" s="255">
        <v>0.186</v>
      </c>
      <c r="I424" s="256"/>
      <c r="J424" s="252"/>
      <c r="K424" s="252"/>
      <c r="L424" s="257"/>
      <c r="M424" s="258"/>
      <c r="N424" s="259"/>
      <c r="O424" s="259"/>
      <c r="P424" s="259"/>
      <c r="Q424" s="259"/>
      <c r="R424" s="259"/>
      <c r="S424" s="259"/>
      <c r="T424" s="26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1" t="s">
        <v>257</v>
      </c>
      <c r="AU424" s="261" t="s">
        <v>89</v>
      </c>
      <c r="AV424" s="13" t="s">
        <v>89</v>
      </c>
      <c r="AW424" s="13" t="s">
        <v>35</v>
      </c>
      <c r="AX424" s="13" t="s">
        <v>79</v>
      </c>
      <c r="AY424" s="261" t="s">
        <v>156</v>
      </c>
    </row>
    <row r="425" spans="1:51" s="14" customFormat="1" ht="12">
      <c r="A425" s="14"/>
      <c r="B425" s="262"/>
      <c r="C425" s="263"/>
      <c r="D425" s="242" t="s">
        <v>257</v>
      </c>
      <c r="E425" s="264" t="s">
        <v>1</v>
      </c>
      <c r="F425" s="265" t="s">
        <v>259</v>
      </c>
      <c r="G425" s="263"/>
      <c r="H425" s="266">
        <v>0.186</v>
      </c>
      <c r="I425" s="267"/>
      <c r="J425" s="263"/>
      <c r="K425" s="263"/>
      <c r="L425" s="268"/>
      <c r="M425" s="269"/>
      <c r="N425" s="270"/>
      <c r="O425" s="270"/>
      <c r="P425" s="270"/>
      <c r="Q425" s="270"/>
      <c r="R425" s="270"/>
      <c r="S425" s="270"/>
      <c r="T425" s="27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2" t="s">
        <v>257</v>
      </c>
      <c r="AU425" s="272" t="s">
        <v>89</v>
      </c>
      <c r="AV425" s="14" t="s">
        <v>105</v>
      </c>
      <c r="AW425" s="14" t="s">
        <v>35</v>
      </c>
      <c r="AX425" s="14" t="s">
        <v>87</v>
      </c>
      <c r="AY425" s="272" t="s">
        <v>156</v>
      </c>
    </row>
    <row r="426" spans="1:65" s="2" customFormat="1" ht="21.75" customHeight="1">
      <c r="A426" s="38"/>
      <c r="B426" s="39"/>
      <c r="C426" s="273" t="s">
        <v>618</v>
      </c>
      <c r="D426" s="273" t="s">
        <v>312</v>
      </c>
      <c r="E426" s="274" t="s">
        <v>619</v>
      </c>
      <c r="F426" s="275" t="s">
        <v>620</v>
      </c>
      <c r="G426" s="276" t="s">
        <v>301</v>
      </c>
      <c r="H426" s="277">
        <v>0.186</v>
      </c>
      <c r="I426" s="278"/>
      <c r="J426" s="279">
        <f>ROUND(I426*H426,2)</f>
        <v>0</v>
      </c>
      <c r="K426" s="280"/>
      <c r="L426" s="281"/>
      <c r="M426" s="282" t="s">
        <v>1</v>
      </c>
      <c r="N426" s="283" t="s">
        <v>44</v>
      </c>
      <c r="O426" s="91"/>
      <c r="P426" s="238">
        <f>O426*H426</f>
        <v>0</v>
      </c>
      <c r="Q426" s="238">
        <v>1</v>
      </c>
      <c r="R426" s="238">
        <f>Q426*H426</f>
        <v>0.186</v>
      </c>
      <c r="S426" s="238">
        <v>0</v>
      </c>
      <c r="T426" s="239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0" t="s">
        <v>193</v>
      </c>
      <c r="AT426" s="240" t="s">
        <v>312</v>
      </c>
      <c r="AU426" s="240" t="s">
        <v>89</v>
      </c>
      <c r="AY426" s="17" t="s">
        <v>156</v>
      </c>
      <c r="BE426" s="241">
        <f>IF(N426="základní",J426,0)</f>
        <v>0</v>
      </c>
      <c r="BF426" s="241">
        <f>IF(N426="snížená",J426,0)</f>
        <v>0</v>
      </c>
      <c r="BG426" s="241">
        <f>IF(N426="zákl. přenesená",J426,0)</f>
        <v>0</v>
      </c>
      <c r="BH426" s="241">
        <f>IF(N426="sníž. přenesená",J426,0)</f>
        <v>0</v>
      </c>
      <c r="BI426" s="241">
        <f>IF(N426="nulová",J426,0)</f>
        <v>0</v>
      </c>
      <c r="BJ426" s="17" t="s">
        <v>87</v>
      </c>
      <c r="BK426" s="241">
        <f>ROUND(I426*H426,2)</f>
        <v>0</v>
      </c>
      <c r="BL426" s="17" t="s">
        <v>155</v>
      </c>
      <c r="BM426" s="240" t="s">
        <v>621</v>
      </c>
    </row>
    <row r="427" spans="1:47" s="2" customFormat="1" ht="12">
      <c r="A427" s="38"/>
      <c r="B427" s="39"/>
      <c r="C427" s="40"/>
      <c r="D427" s="242" t="s">
        <v>165</v>
      </c>
      <c r="E427" s="40"/>
      <c r="F427" s="243" t="s">
        <v>620</v>
      </c>
      <c r="G427" s="40"/>
      <c r="H427" s="40"/>
      <c r="I427" s="244"/>
      <c r="J427" s="40"/>
      <c r="K427" s="40"/>
      <c r="L427" s="44"/>
      <c r="M427" s="245"/>
      <c r="N427" s="246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165</v>
      </c>
      <c r="AU427" s="17" t="s">
        <v>89</v>
      </c>
    </row>
    <row r="428" spans="1:51" s="13" customFormat="1" ht="12">
      <c r="A428" s="13"/>
      <c r="B428" s="251"/>
      <c r="C428" s="252"/>
      <c r="D428" s="242" t="s">
        <v>257</v>
      </c>
      <c r="E428" s="253" t="s">
        <v>1</v>
      </c>
      <c r="F428" s="254" t="s">
        <v>622</v>
      </c>
      <c r="G428" s="252"/>
      <c r="H428" s="255">
        <v>0.186</v>
      </c>
      <c r="I428" s="256"/>
      <c r="J428" s="252"/>
      <c r="K428" s="252"/>
      <c r="L428" s="257"/>
      <c r="M428" s="258"/>
      <c r="N428" s="259"/>
      <c r="O428" s="259"/>
      <c r="P428" s="259"/>
      <c r="Q428" s="259"/>
      <c r="R428" s="259"/>
      <c r="S428" s="259"/>
      <c r="T428" s="26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1" t="s">
        <v>257</v>
      </c>
      <c r="AU428" s="261" t="s">
        <v>89</v>
      </c>
      <c r="AV428" s="13" t="s">
        <v>89</v>
      </c>
      <c r="AW428" s="13" t="s">
        <v>35</v>
      </c>
      <c r="AX428" s="13" t="s">
        <v>79</v>
      </c>
      <c r="AY428" s="261" t="s">
        <v>156</v>
      </c>
    </row>
    <row r="429" spans="1:51" s="14" customFormat="1" ht="12">
      <c r="A429" s="14"/>
      <c r="B429" s="262"/>
      <c r="C429" s="263"/>
      <c r="D429" s="242" t="s">
        <v>257</v>
      </c>
      <c r="E429" s="264" t="s">
        <v>1</v>
      </c>
      <c r="F429" s="265" t="s">
        <v>283</v>
      </c>
      <c r="G429" s="263"/>
      <c r="H429" s="266">
        <v>0.186</v>
      </c>
      <c r="I429" s="267"/>
      <c r="J429" s="263"/>
      <c r="K429" s="263"/>
      <c r="L429" s="268"/>
      <c r="M429" s="269"/>
      <c r="N429" s="270"/>
      <c r="O429" s="270"/>
      <c r="P429" s="270"/>
      <c r="Q429" s="270"/>
      <c r="R429" s="270"/>
      <c r="S429" s="270"/>
      <c r="T429" s="271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2" t="s">
        <v>257</v>
      </c>
      <c r="AU429" s="272" t="s">
        <v>89</v>
      </c>
      <c r="AV429" s="14" t="s">
        <v>105</v>
      </c>
      <c r="AW429" s="14" t="s">
        <v>35</v>
      </c>
      <c r="AX429" s="14" t="s">
        <v>87</v>
      </c>
      <c r="AY429" s="272" t="s">
        <v>156</v>
      </c>
    </row>
    <row r="430" spans="1:65" s="2" customFormat="1" ht="37.8" customHeight="1">
      <c r="A430" s="38"/>
      <c r="B430" s="39"/>
      <c r="C430" s="228" t="s">
        <v>623</v>
      </c>
      <c r="D430" s="228" t="s">
        <v>159</v>
      </c>
      <c r="E430" s="229" t="s">
        <v>624</v>
      </c>
      <c r="F430" s="230" t="s">
        <v>614</v>
      </c>
      <c r="G430" s="231" t="s">
        <v>301</v>
      </c>
      <c r="H430" s="232">
        <v>0.229</v>
      </c>
      <c r="I430" s="233"/>
      <c r="J430" s="234">
        <f>ROUND(I430*H430,2)</f>
        <v>0</v>
      </c>
      <c r="K430" s="235"/>
      <c r="L430" s="44"/>
      <c r="M430" s="236" t="s">
        <v>1</v>
      </c>
      <c r="N430" s="237" t="s">
        <v>44</v>
      </c>
      <c r="O430" s="91"/>
      <c r="P430" s="238">
        <f>O430*H430</f>
        <v>0</v>
      </c>
      <c r="Q430" s="238">
        <v>0.01709</v>
      </c>
      <c r="R430" s="238">
        <f>Q430*H430</f>
        <v>0.0039136100000000005</v>
      </c>
      <c r="S430" s="238">
        <v>0</v>
      </c>
      <c r="T430" s="239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0" t="s">
        <v>155</v>
      </c>
      <c r="AT430" s="240" t="s">
        <v>159</v>
      </c>
      <c r="AU430" s="240" t="s">
        <v>89</v>
      </c>
      <c r="AY430" s="17" t="s">
        <v>156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7" t="s">
        <v>87</v>
      </c>
      <c r="BK430" s="241">
        <f>ROUND(I430*H430,2)</f>
        <v>0</v>
      </c>
      <c r="BL430" s="17" t="s">
        <v>155</v>
      </c>
      <c r="BM430" s="240" t="s">
        <v>625</v>
      </c>
    </row>
    <row r="431" spans="1:47" s="2" customFormat="1" ht="12">
      <c r="A431" s="38"/>
      <c r="B431" s="39"/>
      <c r="C431" s="40"/>
      <c r="D431" s="242" t="s">
        <v>165</v>
      </c>
      <c r="E431" s="40"/>
      <c r="F431" s="243" t="s">
        <v>616</v>
      </c>
      <c r="G431" s="40"/>
      <c r="H431" s="40"/>
      <c r="I431" s="244"/>
      <c r="J431" s="40"/>
      <c r="K431" s="40"/>
      <c r="L431" s="44"/>
      <c r="M431" s="245"/>
      <c r="N431" s="246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165</v>
      </c>
      <c r="AU431" s="17" t="s">
        <v>89</v>
      </c>
    </row>
    <row r="432" spans="1:51" s="13" customFormat="1" ht="12">
      <c r="A432" s="13"/>
      <c r="B432" s="251"/>
      <c r="C432" s="252"/>
      <c r="D432" s="242" t="s">
        <v>257</v>
      </c>
      <c r="E432" s="253" t="s">
        <v>1</v>
      </c>
      <c r="F432" s="254" t="s">
        <v>626</v>
      </c>
      <c r="G432" s="252"/>
      <c r="H432" s="255">
        <v>0.229</v>
      </c>
      <c r="I432" s="256"/>
      <c r="J432" s="252"/>
      <c r="K432" s="252"/>
      <c r="L432" s="257"/>
      <c r="M432" s="258"/>
      <c r="N432" s="259"/>
      <c r="O432" s="259"/>
      <c r="P432" s="259"/>
      <c r="Q432" s="259"/>
      <c r="R432" s="259"/>
      <c r="S432" s="259"/>
      <c r="T432" s="26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1" t="s">
        <v>257</v>
      </c>
      <c r="AU432" s="261" t="s">
        <v>89</v>
      </c>
      <c r="AV432" s="13" t="s">
        <v>89</v>
      </c>
      <c r="AW432" s="13" t="s">
        <v>35</v>
      </c>
      <c r="AX432" s="13" t="s">
        <v>79</v>
      </c>
      <c r="AY432" s="261" t="s">
        <v>156</v>
      </c>
    </row>
    <row r="433" spans="1:51" s="14" customFormat="1" ht="12">
      <c r="A433" s="14"/>
      <c r="B433" s="262"/>
      <c r="C433" s="263"/>
      <c r="D433" s="242" t="s">
        <v>257</v>
      </c>
      <c r="E433" s="264" t="s">
        <v>1</v>
      </c>
      <c r="F433" s="265" t="s">
        <v>600</v>
      </c>
      <c r="G433" s="263"/>
      <c r="H433" s="266">
        <v>0.229</v>
      </c>
      <c r="I433" s="267"/>
      <c r="J433" s="263"/>
      <c r="K433" s="263"/>
      <c r="L433" s="268"/>
      <c r="M433" s="269"/>
      <c r="N433" s="270"/>
      <c r="O433" s="270"/>
      <c r="P433" s="270"/>
      <c r="Q433" s="270"/>
      <c r="R433" s="270"/>
      <c r="S433" s="270"/>
      <c r="T433" s="27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2" t="s">
        <v>257</v>
      </c>
      <c r="AU433" s="272" t="s">
        <v>89</v>
      </c>
      <c r="AV433" s="14" t="s">
        <v>105</v>
      </c>
      <c r="AW433" s="14" t="s">
        <v>35</v>
      </c>
      <c r="AX433" s="14" t="s">
        <v>87</v>
      </c>
      <c r="AY433" s="272" t="s">
        <v>156</v>
      </c>
    </row>
    <row r="434" spans="1:65" s="2" customFormat="1" ht="24.15" customHeight="1">
      <c r="A434" s="38"/>
      <c r="B434" s="39"/>
      <c r="C434" s="273" t="s">
        <v>627</v>
      </c>
      <c r="D434" s="273" t="s">
        <v>312</v>
      </c>
      <c r="E434" s="274" t="s">
        <v>628</v>
      </c>
      <c r="F434" s="275" t="s">
        <v>629</v>
      </c>
      <c r="G434" s="276" t="s">
        <v>301</v>
      </c>
      <c r="H434" s="277">
        <v>0.24</v>
      </c>
      <c r="I434" s="278"/>
      <c r="J434" s="279">
        <f>ROUND(I434*H434,2)</f>
        <v>0</v>
      </c>
      <c r="K434" s="280"/>
      <c r="L434" s="281"/>
      <c r="M434" s="282" t="s">
        <v>1</v>
      </c>
      <c r="N434" s="283" t="s">
        <v>44</v>
      </c>
      <c r="O434" s="91"/>
      <c r="P434" s="238">
        <f>O434*H434</f>
        <v>0</v>
      </c>
      <c r="Q434" s="238">
        <v>1</v>
      </c>
      <c r="R434" s="238">
        <f>Q434*H434</f>
        <v>0.24</v>
      </c>
      <c r="S434" s="238">
        <v>0</v>
      </c>
      <c r="T434" s="239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0" t="s">
        <v>193</v>
      </c>
      <c r="AT434" s="240" t="s">
        <v>312</v>
      </c>
      <c r="AU434" s="240" t="s">
        <v>89</v>
      </c>
      <c r="AY434" s="17" t="s">
        <v>156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7" t="s">
        <v>87</v>
      </c>
      <c r="BK434" s="241">
        <f>ROUND(I434*H434,2)</f>
        <v>0</v>
      </c>
      <c r="BL434" s="17" t="s">
        <v>155</v>
      </c>
      <c r="BM434" s="240" t="s">
        <v>630</v>
      </c>
    </row>
    <row r="435" spans="1:47" s="2" customFormat="1" ht="12">
      <c r="A435" s="38"/>
      <c r="B435" s="39"/>
      <c r="C435" s="40"/>
      <c r="D435" s="242" t="s">
        <v>165</v>
      </c>
      <c r="E435" s="40"/>
      <c r="F435" s="243" t="s">
        <v>631</v>
      </c>
      <c r="G435" s="40"/>
      <c r="H435" s="40"/>
      <c r="I435" s="244"/>
      <c r="J435" s="40"/>
      <c r="K435" s="40"/>
      <c r="L435" s="44"/>
      <c r="M435" s="245"/>
      <c r="N435" s="246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165</v>
      </c>
      <c r="AU435" s="17" t="s">
        <v>89</v>
      </c>
    </row>
    <row r="436" spans="1:51" s="13" customFormat="1" ht="12">
      <c r="A436" s="13"/>
      <c r="B436" s="251"/>
      <c r="C436" s="252"/>
      <c r="D436" s="242" t="s">
        <v>257</v>
      </c>
      <c r="E436" s="253" t="s">
        <v>1</v>
      </c>
      <c r="F436" s="254" t="s">
        <v>632</v>
      </c>
      <c r="G436" s="252"/>
      <c r="H436" s="255">
        <v>0.24</v>
      </c>
      <c r="I436" s="256"/>
      <c r="J436" s="252"/>
      <c r="K436" s="252"/>
      <c r="L436" s="257"/>
      <c r="M436" s="258"/>
      <c r="N436" s="259"/>
      <c r="O436" s="259"/>
      <c r="P436" s="259"/>
      <c r="Q436" s="259"/>
      <c r="R436" s="259"/>
      <c r="S436" s="259"/>
      <c r="T436" s="26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1" t="s">
        <v>257</v>
      </c>
      <c r="AU436" s="261" t="s">
        <v>89</v>
      </c>
      <c r="AV436" s="13" t="s">
        <v>89</v>
      </c>
      <c r="AW436" s="13" t="s">
        <v>35</v>
      </c>
      <c r="AX436" s="13" t="s">
        <v>79</v>
      </c>
      <c r="AY436" s="261" t="s">
        <v>156</v>
      </c>
    </row>
    <row r="437" spans="1:51" s="14" customFormat="1" ht="12">
      <c r="A437" s="14"/>
      <c r="B437" s="262"/>
      <c r="C437" s="263"/>
      <c r="D437" s="242" t="s">
        <v>257</v>
      </c>
      <c r="E437" s="264" t="s">
        <v>1</v>
      </c>
      <c r="F437" s="265" t="s">
        <v>259</v>
      </c>
      <c r="G437" s="263"/>
      <c r="H437" s="266">
        <v>0.24</v>
      </c>
      <c r="I437" s="267"/>
      <c r="J437" s="263"/>
      <c r="K437" s="263"/>
      <c r="L437" s="268"/>
      <c r="M437" s="269"/>
      <c r="N437" s="270"/>
      <c r="O437" s="270"/>
      <c r="P437" s="270"/>
      <c r="Q437" s="270"/>
      <c r="R437" s="270"/>
      <c r="S437" s="270"/>
      <c r="T437" s="27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2" t="s">
        <v>257</v>
      </c>
      <c r="AU437" s="272" t="s">
        <v>89</v>
      </c>
      <c r="AV437" s="14" t="s">
        <v>105</v>
      </c>
      <c r="AW437" s="14" t="s">
        <v>35</v>
      </c>
      <c r="AX437" s="14" t="s">
        <v>87</v>
      </c>
      <c r="AY437" s="272" t="s">
        <v>156</v>
      </c>
    </row>
    <row r="438" spans="1:65" s="2" customFormat="1" ht="24.15" customHeight="1">
      <c r="A438" s="38"/>
      <c r="B438" s="39"/>
      <c r="C438" s="228" t="s">
        <v>633</v>
      </c>
      <c r="D438" s="228" t="s">
        <v>634</v>
      </c>
      <c r="E438" s="229" t="s">
        <v>635</v>
      </c>
      <c r="F438" s="230" t="s">
        <v>636</v>
      </c>
      <c r="G438" s="231" t="s">
        <v>262</v>
      </c>
      <c r="H438" s="232">
        <v>0.37</v>
      </c>
      <c r="I438" s="233"/>
      <c r="J438" s="234">
        <f>ROUND(I438*H438,2)</f>
        <v>0</v>
      </c>
      <c r="K438" s="235"/>
      <c r="L438" s="44"/>
      <c r="M438" s="236" t="s">
        <v>1</v>
      </c>
      <c r="N438" s="237" t="s">
        <v>44</v>
      </c>
      <c r="O438" s="91"/>
      <c r="P438" s="238">
        <f>O438*H438</f>
        <v>0</v>
      </c>
      <c r="Q438" s="238">
        <v>0</v>
      </c>
      <c r="R438" s="238">
        <f>Q438*H438</f>
        <v>0</v>
      </c>
      <c r="S438" s="238">
        <v>0</v>
      </c>
      <c r="T438" s="239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0" t="s">
        <v>155</v>
      </c>
      <c r="AT438" s="240" t="s">
        <v>159</v>
      </c>
      <c r="AU438" s="240" t="s">
        <v>89</v>
      </c>
      <c r="AY438" s="17" t="s">
        <v>156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7" t="s">
        <v>87</v>
      </c>
      <c r="BK438" s="241">
        <f>ROUND(I438*H438,2)</f>
        <v>0</v>
      </c>
      <c r="BL438" s="17" t="s">
        <v>155</v>
      </c>
      <c r="BM438" s="240" t="s">
        <v>637</v>
      </c>
    </row>
    <row r="439" spans="1:47" s="2" customFormat="1" ht="12">
      <c r="A439" s="38"/>
      <c r="B439" s="39"/>
      <c r="C439" s="40"/>
      <c r="D439" s="242" t="s">
        <v>165</v>
      </c>
      <c r="E439" s="40"/>
      <c r="F439" s="243" t="s">
        <v>638</v>
      </c>
      <c r="G439" s="40"/>
      <c r="H439" s="40"/>
      <c r="I439" s="244"/>
      <c r="J439" s="40"/>
      <c r="K439" s="40"/>
      <c r="L439" s="44"/>
      <c r="M439" s="245"/>
      <c r="N439" s="246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165</v>
      </c>
      <c r="AU439" s="17" t="s">
        <v>89</v>
      </c>
    </row>
    <row r="440" spans="1:51" s="13" customFormat="1" ht="12">
      <c r="A440" s="13"/>
      <c r="B440" s="251"/>
      <c r="C440" s="252"/>
      <c r="D440" s="242" t="s">
        <v>257</v>
      </c>
      <c r="E440" s="253" t="s">
        <v>1</v>
      </c>
      <c r="F440" s="254" t="s">
        <v>639</v>
      </c>
      <c r="G440" s="252"/>
      <c r="H440" s="255">
        <v>0.37</v>
      </c>
      <c r="I440" s="256"/>
      <c r="J440" s="252"/>
      <c r="K440" s="252"/>
      <c r="L440" s="257"/>
      <c r="M440" s="258"/>
      <c r="N440" s="259"/>
      <c r="O440" s="259"/>
      <c r="P440" s="259"/>
      <c r="Q440" s="259"/>
      <c r="R440" s="259"/>
      <c r="S440" s="259"/>
      <c r="T440" s="26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1" t="s">
        <v>257</v>
      </c>
      <c r="AU440" s="261" t="s">
        <v>89</v>
      </c>
      <c r="AV440" s="13" t="s">
        <v>89</v>
      </c>
      <c r="AW440" s="13" t="s">
        <v>35</v>
      </c>
      <c r="AX440" s="13" t="s">
        <v>79</v>
      </c>
      <c r="AY440" s="261" t="s">
        <v>156</v>
      </c>
    </row>
    <row r="441" spans="1:51" s="14" customFormat="1" ht="12">
      <c r="A441" s="14"/>
      <c r="B441" s="262"/>
      <c r="C441" s="263"/>
      <c r="D441" s="242" t="s">
        <v>257</v>
      </c>
      <c r="E441" s="264" t="s">
        <v>1</v>
      </c>
      <c r="F441" s="265" t="s">
        <v>259</v>
      </c>
      <c r="G441" s="263"/>
      <c r="H441" s="266">
        <v>0.37</v>
      </c>
      <c r="I441" s="267"/>
      <c r="J441" s="263"/>
      <c r="K441" s="263"/>
      <c r="L441" s="268"/>
      <c r="M441" s="269"/>
      <c r="N441" s="270"/>
      <c r="O441" s="270"/>
      <c r="P441" s="270"/>
      <c r="Q441" s="270"/>
      <c r="R441" s="270"/>
      <c r="S441" s="270"/>
      <c r="T441" s="27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2" t="s">
        <v>257</v>
      </c>
      <c r="AU441" s="272" t="s">
        <v>89</v>
      </c>
      <c r="AV441" s="14" t="s">
        <v>105</v>
      </c>
      <c r="AW441" s="14" t="s">
        <v>35</v>
      </c>
      <c r="AX441" s="14" t="s">
        <v>87</v>
      </c>
      <c r="AY441" s="272" t="s">
        <v>156</v>
      </c>
    </row>
    <row r="442" spans="1:65" s="2" customFormat="1" ht="16.5" customHeight="1">
      <c r="A442" s="38"/>
      <c r="B442" s="39"/>
      <c r="C442" s="228" t="s">
        <v>640</v>
      </c>
      <c r="D442" s="228" t="s">
        <v>634</v>
      </c>
      <c r="E442" s="229" t="s">
        <v>641</v>
      </c>
      <c r="F442" s="230" t="s">
        <v>642</v>
      </c>
      <c r="G442" s="231" t="s">
        <v>245</v>
      </c>
      <c r="H442" s="232">
        <v>4.936</v>
      </c>
      <c r="I442" s="233"/>
      <c r="J442" s="234">
        <f>ROUND(I442*H442,2)</f>
        <v>0</v>
      </c>
      <c r="K442" s="235"/>
      <c r="L442" s="44"/>
      <c r="M442" s="236" t="s">
        <v>1</v>
      </c>
      <c r="N442" s="237" t="s">
        <v>44</v>
      </c>
      <c r="O442" s="91"/>
      <c r="P442" s="238">
        <f>O442*H442</f>
        <v>0</v>
      </c>
      <c r="Q442" s="238">
        <v>0</v>
      </c>
      <c r="R442" s="238">
        <f>Q442*H442</f>
        <v>0</v>
      </c>
      <c r="S442" s="238">
        <v>0</v>
      </c>
      <c r="T442" s="239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40" t="s">
        <v>155</v>
      </c>
      <c r="AT442" s="240" t="s">
        <v>159</v>
      </c>
      <c r="AU442" s="240" t="s">
        <v>89</v>
      </c>
      <c r="AY442" s="17" t="s">
        <v>156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7" t="s">
        <v>87</v>
      </c>
      <c r="BK442" s="241">
        <f>ROUND(I442*H442,2)</f>
        <v>0</v>
      </c>
      <c r="BL442" s="17" t="s">
        <v>155</v>
      </c>
      <c r="BM442" s="240" t="s">
        <v>643</v>
      </c>
    </row>
    <row r="443" spans="1:47" s="2" customFormat="1" ht="12">
      <c r="A443" s="38"/>
      <c r="B443" s="39"/>
      <c r="C443" s="40"/>
      <c r="D443" s="242" t="s">
        <v>165</v>
      </c>
      <c r="E443" s="40"/>
      <c r="F443" s="243" t="s">
        <v>644</v>
      </c>
      <c r="G443" s="40"/>
      <c r="H443" s="40"/>
      <c r="I443" s="244"/>
      <c r="J443" s="40"/>
      <c r="K443" s="40"/>
      <c r="L443" s="44"/>
      <c r="M443" s="245"/>
      <c r="N443" s="246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165</v>
      </c>
      <c r="AU443" s="17" t="s">
        <v>89</v>
      </c>
    </row>
    <row r="444" spans="1:51" s="13" customFormat="1" ht="12">
      <c r="A444" s="13"/>
      <c r="B444" s="251"/>
      <c r="C444" s="252"/>
      <c r="D444" s="242" t="s">
        <v>257</v>
      </c>
      <c r="E444" s="253" t="s">
        <v>1</v>
      </c>
      <c r="F444" s="254" t="s">
        <v>645</v>
      </c>
      <c r="G444" s="252"/>
      <c r="H444" s="255">
        <v>4.936</v>
      </c>
      <c r="I444" s="256"/>
      <c r="J444" s="252"/>
      <c r="K444" s="252"/>
      <c r="L444" s="257"/>
      <c r="M444" s="258"/>
      <c r="N444" s="259"/>
      <c r="O444" s="259"/>
      <c r="P444" s="259"/>
      <c r="Q444" s="259"/>
      <c r="R444" s="259"/>
      <c r="S444" s="259"/>
      <c r="T444" s="26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1" t="s">
        <v>257</v>
      </c>
      <c r="AU444" s="261" t="s">
        <v>89</v>
      </c>
      <c r="AV444" s="13" t="s">
        <v>89</v>
      </c>
      <c r="AW444" s="13" t="s">
        <v>35</v>
      </c>
      <c r="AX444" s="13" t="s">
        <v>79</v>
      </c>
      <c r="AY444" s="261" t="s">
        <v>156</v>
      </c>
    </row>
    <row r="445" spans="1:51" s="14" customFormat="1" ht="12">
      <c r="A445" s="14"/>
      <c r="B445" s="262"/>
      <c r="C445" s="263"/>
      <c r="D445" s="242" t="s">
        <v>257</v>
      </c>
      <c r="E445" s="264" t="s">
        <v>1</v>
      </c>
      <c r="F445" s="265" t="s">
        <v>259</v>
      </c>
      <c r="G445" s="263"/>
      <c r="H445" s="266">
        <v>4.936</v>
      </c>
      <c r="I445" s="267"/>
      <c r="J445" s="263"/>
      <c r="K445" s="263"/>
      <c r="L445" s="268"/>
      <c r="M445" s="269"/>
      <c r="N445" s="270"/>
      <c r="O445" s="270"/>
      <c r="P445" s="270"/>
      <c r="Q445" s="270"/>
      <c r="R445" s="270"/>
      <c r="S445" s="270"/>
      <c r="T445" s="27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2" t="s">
        <v>257</v>
      </c>
      <c r="AU445" s="272" t="s">
        <v>89</v>
      </c>
      <c r="AV445" s="14" t="s">
        <v>105</v>
      </c>
      <c r="AW445" s="14" t="s">
        <v>35</v>
      </c>
      <c r="AX445" s="14" t="s">
        <v>87</v>
      </c>
      <c r="AY445" s="272" t="s">
        <v>156</v>
      </c>
    </row>
    <row r="446" spans="1:63" s="12" customFormat="1" ht="22.8" customHeight="1">
      <c r="A446" s="12"/>
      <c r="B446" s="212"/>
      <c r="C446" s="213"/>
      <c r="D446" s="214" t="s">
        <v>78</v>
      </c>
      <c r="E446" s="226" t="s">
        <v>168</v>
      </c>
      <c r="F446" s="226" t="s">
        <v>646</v>
      </c>
      <c r="G446" s="213"/>
      <c r="H446" s="213"/>
      <c r="I446" s="216"/>
      <c r="J446" s="227">
        <f>BK446</f>
        <v>0</v>
      </c>
      <c r="K446" s="213"/>
      <c r="L446" s="218"/>
      <c r="M446" s="219"/>
      <c r="N446" s="220"/>
      <c r="O446" s="220"/>
      <c r="P446" s="221">
        <f>SUM(P447:P448)</f>
        <v>0</v>
      </c>
      <c r="Q446" s="220"/>
      <c r="R446" s="221">
        <f>SUM(R447:R448)</f>
        <v>22.213492</v>
      </c>
      <c r="S446" s="220"/>
      <c r="T446" s="222">
        <f>SUM(T447:T448)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23" t="s">
        <v>87</v>
      </c>
      <c r="AT446" s="224" t="s">
        <v>78</v>
      </c>
      <c r="AU446" s="224" t="s">
        <v>87</v>
      </c>
      <c r="AY446" s="223" t="s">
        <v>156</v>
      </c>
      <c r="BK446" s="225">
        <f>SUM(BK447:BK448)</f>
        <v>0</v>
      </c>
    </row>
    <row r="447" spans="1:65" s="2" customFormat="1" ht="33" customHeight="1">
      <c r="A447" s="38"/>
      <c r="B447" s="39"/>
      <c r="C447" s="228" t="s">
        <v>647</v>
      </c>
      <c r="D447" s="228" t="s">
        <v>159</v>
      </c>
      <c r="E447" s="229" t="s">
        <v>648</v>
      </c>
      <c r="F447" s="230" t="s">
        <v>649</v>
      </c>
      <c r="G447" s="231" t="s">
        <v>245</v>
      </c>
      <c r="H447" s="232">
        <v>39.1</v>
      </c>
      <c r="I447" s="233"/>
      <c r="J447" s="234">
        <f>ROUND(I447*H447,2)</f>
        <v>0</v>
      </c>
      <c r="K447" s="235"/>
      <c r="L447" s="44"/>
      <c r="M447" s="236" t="s">
        <v>1</v>
      </c>
      <c r="N447" s="237" t="s">
        <v>44</v>
      </c>
      <c r="O447" s="91"/>
      <c r="P447" s="238">
        <f>O447*H447</f>
        <v>0</v>
      </c>
      <c r="Q447" s="238">
        <v>0.56812</v>
      </c>
      <c r="R447" s="238">
        <f>Q447*H447</f>
        <v>22.213492</v>
      </c>
      <c r="S447" s="238">
        <v>0</v>
      </c>
      <c r="T447" s="239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40" t="s">
        <v>155</v>
      </c>
      <c r="AT447" s="240" t="s">
        <v>159</v>
      </c>
      <c r="AU447" s="240" t="s">
        <v>89</v>
      </c>
      <c r="AY447" s="17" t="s">
        <v>156</v>
      </c>
      <c r="BE447" s="241">
        <f>IF(N447="základní",J447,0)</f>
        <v>0</v>
      </c>
      <c r="BF447" s="241">
        <f>IF(N447="snížená",J447,0)</f>
        <v>0</v>
      </c>
      <c r="BG447" s="241">
        <f>IF(N447="zákl. přenesená",J447,0)</f>
        <v>0</v>
      </c>
      <c r="BH447" s="241">
        <f>IF(N447="sníž. přenesená",J447,0)</f>
        <v>0</v>
      </c>
      <c r="BI447" s="241">
        <f>IF(N447="nulová",J447,0)</f>
        <v>0</v>
      </c>
      <c r="BJ447" s="17" t="s">
        <v>87</v>
      </c>
      <c r="BK447" s="241">
        <f>ROUND(I447*H447,2)</f>
        <v>0</v>
      </c>
      <c r="BL447" s="17" t="s">
        <v>155</v>
      </c>
      <c r="BM447" s="240" t="s">
        <v>650</v>
      </c>
    </row>
    <row r="448" spans="1:47" s="2" customFormat="1" ht="12">
      <c r="A448" s="38"/>
      <c r="B448" s="39"/>
      <c r="C448" s="40"/>
      <c r="D448" s="242" t="s">
        <v>165</v>
      </c>
      <c r="E448" s="40"/>
      <c r="F448" s="243" t="s">
        <v>651</v>
      </c>
      <c r="G448" s="40"/>
      <c r="H448" s="40"/>
      <c r="I448" s="244"/>
      <c r="J448" s="40"/>
      <c r="K448" s="40"/>
      <c r="L448" s="44"/>
      <c r="M448" s="245"/>
      <c r="N448" s="246"/>
      <c r="O448" s="91"/>
      <c r="P448" s="91"/>
      <c r="Q448" s="91"/>
      <c r="R448" s="91"/>
      <c r="S448" s="91"/>
      <c r="T448" s="92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165</v>
      </c>
      <c r="AU448" s="17" t="s">
        <v>89</v>
      </c>
    </row>
    <row r="449" spans="1:63" s="12" customFormat="1" ht="22.8" customHeight="1">
      <c r="A449" s="12"/>
      <c r="B449" s="212"/>
      <c r="C449" s="213"/>
      <c r="D449" s="214" t="s">
        <v>78</v>
      </c>
      <c r="E449" s="226" t="s">
        <v>184</v>
      </c>
      <c r="F449" s="226" t="s">
        <v>652</v>
      </c>
      <c r="G449" s="213"/>
      <c r="H449" s="213"/>
      <c r="I449" s="216"/>
      <c r="J449" s="227">
        <f>BK449</f>
        <v>0</v>
      </c>
      <c r="K449" s="213"/>
      <c r="L449" s="218"/>
      <c r="M449" s="219"/>
      <c r="N449" s="220"/>
      <c r="O449" s="220"/>
      <c r="P449" s="221">
        <f>SUM(P450:P597)</f>
        <v>0</v>
      </c>
      <c r="Q449" s="220"/>
      <c r="R449" s="221">
        <f>SUM(R450:R597)</f>
        <v>6.81674639</v>
      </c>
      <c r="S449" s="220"/>
      <c r="T449" s="222">
        <f>SUM(T450:T597)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23" t="s">
        <v>87</v>
      </c>
      <c r="AT449" s="224" t="s">
        <v>78</v>
      </c>
      <c r="AU449" s="224" t="s">
        <v>87</v>
      </c>
      <c r="AY449" s="223" t="s">
        <v>156</v>
      </c>
      <c r="BK449" s="225">
        <f>SUM(BK450:BK597)</f>
        <v>0</v>
      </c>
    </row>
    <row r="450" spans="1:65" s="2" customFormat="1" ht="16.5" customHeight="1">
      <c r="A450" s="38"/>
      <c r="B450" s="39"/>
      <c r="C450" s="228" t="s">
        <v>653</v>
      </c>
      <c r="D450" s="228" t="s">
        <v>159</v>
      </c>
      <c r="E450" s="229" t="s">
        <v>654</v>
      </c>
      <c r="F450" s="230" t="s">
        <v>655</v>
      </c>
      <c r="G450" s="231" t="s">
        <v>245</v>
      </c>
      <c r="H450" s="232">
        <v>50.35</v>
      </c>
      <c r="I450" s="233"/>
      <c r="J450" s="234">
        <f>ROUND(I450*H450,2)</f>
        <v>0</v>
      </c>
      <c r="K450" s="235"/>
      <c r="L450" s="44"/>
      <c r="M450" s="236" t="s">
        <v>1</v>
      </c>
      <c r="N450" s="237" t="s">
        <v>44</v>
      </c>
      <c r="O450" s="91"/>
      <c r="P450" s="238">
        <f>O450*H450</f>
        <v>0</v>
      </c>
      <c r="Q450" s="238">
        <v>0.0065</v>
      </c>
      <c r="R450" s="238">
        <f>Q450*H450</f>
        <v>0.327275</v>
      </c>
      <c r="S450" s="238">
        <v>0</v>
      </c>
      <c r="T450" s="239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40" t="s">
        <v>155</v>
      </c>
      <c r="AT450" s="240" t="s">
        <v>159</v>
      </c>
      <c r="AU450" s="240" t="s">
        <v>89</v>
      </c>
      <c r="AY450" s="17" t="s">
        <v>156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7" t="s">
        <v>87</v>
      </c>
      <c r="BK450" s="241">
        <f>ROUND(I450*H450,2)</f>
        <v>0</v>
      </c>
      <c r="BL450" s="17" t="s">
        <v>155</v>
      </c>
      <c r="BM450" s="240" t="s">
        <v>656</v>
      </c>
    </row>
    <row r="451" spans="1:47" s="2" customFormat="1" ht="12">
      <c r="A451" s="38"/>
      <c r="B451" s="39"/>
      <c r="C451" s="40"/>
      <c r="D451" s="242" t="s">
        <v>165</v>
      </c>
      <c r="E451" s="40"/>
      <c r="F451" s="243" t="s">
        <v>657</v>
      </c>
      <c r="G451" s="40"/>
      <c r="H451" s="40"/>
      <c r="I451" s="244"/>
      <c r="J451" s="40"/>
      <c r="K451" s="40"/>
      <c r="L451" s="44"/>
      <c r="M451" s="245"/>
      <c r="N451" s="246"/>
      <c r="O451" s="91"/>
      <c r="P451" s="91"/>
      <c r="Q451" s="91"/>
      <c r="R451" s="91"/>
      <c r="S451" s="91"/>
      <c r="T451" s="92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165</v>
      </c>
      <c r="AU451" s="17" t="s">
        <v>89</v>
      </c>
    </row>
    <row r="452" spans="1:51" s="13" customFormat="1" ht="12">
      <c r="A452" s="13"/>
      <c r="B452" s="251"/>
      <c r="C452" s="252"/>
      <c r="D452" s="242" t="s">
        <v>257</v>
      </c>
      <c r="E452" s="253" t="s">
        <v>1</v>
      </c>
      <c r="F452" s="254" t="s">
        <v>658</v>
      </c>
      <c r="G452" s="252"/>
      <c r="H452" s="255">
        <v>7.95</v>
      </c>
      <c r="I452" s="256"/>
      <c r="J452" s="252"/>
      <c r="K452" s="252"/>
      <c r="L452" s="257"/>
      <c r="M452" s="258"/>
      <c r="N452" s="259"/>
      <c r="O452" s="259"/>
      <c r="P452" s="259"/>
      <c r="Q452" s="259"/>
      <c r="R452" s="259"/>
      <c r="S452" s="259"/>
      <c r="T452" s="26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1" t="s">
        <v>257</v>
      </c>
      <c r="AU452" s="261" t="s">
        <v>89</v>
      </c>
      <c r="AV452" s="13" t="s">
        <v>89</v>
      </c>
      <c r="AW452" s="13" t="s">
        <v>35</v>
      </c>
      <c r="AX452" s="13" t="s">
        <v>79</v>
      </c>
      <c r="AY452" s="261" t="s">
        <v>156</v>
      </c>
    </row>
    <row r="453" spans="1:51" s="13" customFormat="1" ht="12">
      <c r="A453" s="13"/>
      <c r="B453" s="251"/>
      <c r="C453" s="252"/>
      <c r="D453" s="242" t="s">
        <v>257</v>
      </c>
      <c r="E453" s="253" t="s">
        <v>1</v>
      </c>
      <c r="F453" s="254" t="s">
        <v>659</v>
      </c>
      <c r="G453" s="252"/>
      <c r="H453" s="255">
        <v>2.64</v>
      </c>
      <c r="I453" s="256"/>
      <c r="J453" s="252"/>
      <c r="K453" s="252"/>
      <c r="L453" s="257"/>
      <c r="M453" s="258"/>
      <c r="N453" s="259"/>
      <c r="O453" s="259"/>
      <c r="P453" s="259"/>
      <c r="Q453" s="259"/>
      <c r="R453" s="259"/>
      <c r="S453" s="259"/>
      <c r="T453" s="26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1" t="s">
        <v>257</v>
      </c>
      <c r="AU453" s="261" t="s">
        <v>89</v>
      </c>
      <c r="AV453" s="13" t="s">
        <v>89</v>
      </c>
      <c r="AW453" s="13" t="s">
        <v>35</v>
      </c>
      <c r="AX453" s="13" t="s">
        <v>79</v>
      </c>
      <c r="AY453" s="261" t="s">
        <v>156</v>
      </c>
    </row>
    <row r="454" spans="1:51" s="13" customFormat="1" ht="12">
      <c r="A454" s="13"/>
      <c r="B454" s="251"/>
      <c r="C454" s="252"/>
      <c r="D454" s="242" t="s">
        <v>257</v>
      </c>
      <c r="E454" s="253" t="s">
        <v>1</v>
      </c>
      <c r="F454" s="254" t="s">
        <v>660</v>
      </c>
      <c r="G454" s="252"/>
      <c r="H454" s="255">
        <v>8.52</v>
      </c>
      <c r="I454" s="256"/>
      <c r="J454" s="252"/>
      <c r="K454" s="252"/>
      <c r="L454" s="257"/>
      <c r="M454" s="258"/>
      <c r="N454" s="259"/>
      <c r="O454" s="259"/>
      <c r="P454" s="259"/>
      <c r="Q454" s="259"/>
      <c r="R454" s="259"/>
      <c r="S454" s="259"/>
      <c r="T454" s="26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1" t="s">
        <v>257</v>
      </c>
      <c r="AU454" s="261" t="s">
        <v>89</v>
      </c>
      <c r="AV454" s="13" t="s">
        <v>89</v>
      </c>
      <c r="AW454" s="13" t="s">
        <v>35</v>
      </c>
      <c r="AX454" s="13" t="s">
        <v>79</v>
      </c>
      <c r="AY454" s="261" t="s">
        <v>156</v>
      </c>
    </row>
    <row r="455" spans="1:51" s="13" customFormat="1" ht="12">
      <c r="A455" s="13"/>
      <c r="B455" s="251"/>
      <c r="C455" s="252"/>
      <c r="D455" s="242" t="s">
        <v>257</v>
      </c>
      <c r="E455" s="253" t="s">
        <v>1</v>
      </c>
      <c r="F455" s="254" t="s">
        <v>661</v>
      </c>
      <c r="G455" s="252"/>
      <c r="H455" s="255">
        <v>0.64</v>
      </c>
      <c r="I455" s="256"/>
      <c r="J455" s="252"/>
      <c r="K455" s="252"/>
      <c r="L455" s="257"/>
      <c r="M455" s="258"/>
      <c r="N455" s="259"/>
      <c r="O455" s="259"/>
      <c r="P455" s="259"/>
      <c r="Q455" s="259"/>
      <c r="R455" s="259"/>
      <c r="S455" s="259"/>
      <c r="T455" s="26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1" t="s">
        <v>257</v>
      </c>
      <c r="AU455" s="261" t="s">
        <v>89</v>
      </c>
      <c r="AV455" s="13" t="s">
        <v>89</v>
      </c>
      <c r="AW455" s="13" t="s">
        <v>35</v>
      </c>
      <c r="AX455" s="13" t="s">
        <v>79</v>
      </c>
      <c r="AY455" s="261" t="s">
        <v>156</v>
      </c>
    </row>
    <row r="456" spans="1:51" s="13" customFormat="1" ht="12">
      <c r="A456" s="13"/>
      <c r="B456" s="251"/>
      <c r="C456" s="252"/>
      <c r="D456" s="242" t="s">
        <v>257</v>
      </c>
      <c r="E456" s="253" t="s">
        <v>1</v>
      </c>
      <c r="F456" s="254" t="s">
        <v>662</v>
      </c>
      <c r="G456" s="252"/>
      <c r="H456" s="255">
        <v>1.9</v>
      </c>
      <c r="I456" s="256"/>
      <c r="J456" s="252"/>
      <c r="K456" s="252"/>
      <c r="L456" s="257"/>
      <c r="M456" s="258"/>
      <c r="N456" s="259"/>
      <c r="O456" s="259"/>
      <c r="P456" s="259"/>
      <c r="Q456" s="259"/>
      <c r="R456" s="259"/>
      <c r="S456" s="259"/>
      <c r="T456" s="26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1" t="s">
        <v>257</v>
      </c>
      <c r="AU456" s="261" t="s">
        <v>89</v>
      </c>
      <c r="AV456" s="13" t="s">
        <v>89</v>
      </c>
      <c r="AW456" s="13" t="s">
        <v>35</v>
      </c>
      <c r="AX456" s="13" t="s">
        <v>79</v>
      </c>
      <c r="AY456" s="261" t="s">
        <v>156</v>
      </c>
    </row>
    <row r="457" spans="1:51" s="14" customFormat="1" ht="12">
      <c r="A457" s="14"/>
      <c r="B457" s="262"/>
      <c r="C457" s="263"/>
      <c r="D457" s="242" t="s">
        <v>257</v>
      </c>
      <c r="E457" s="264" t="s">
        <v>1</v>
      </c>
      <c r="F457" s="265" t="s">
        <v>493</v>
      </c>
      <c r="G457" s="263"/>
      <c r="H457" s="266">
        <v>21.65</v>
      </c>
      <c r="I457" s="267"/>
      <c r="J457" s="263"/>
      <c r="K457" s="263"/>
      <c r="L457" s="268"/>
      <c r="M457" s="269"/>
      <c r="N457" s="270"/>
      <c r="O457" s="270"/>
      <c r="P457" s="270"/>
      <c r="Q457" s="270"/>
      <c r="R457" s="270"/>
      <c r="S457" s="270"/>
      <c r="T457" s="271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2" t="s">
        <v>257</v>
      </c>
      <c r="AU457" s="272" t="s">
        <v>89</v>
      </c>
      <c r="AV457" s="14" t="s">
        <v>105</v>
      </c>
      <c r="AW457" s="14" t="s">
        <v>35</v>
      </c>
      <c r="AX457" s="14" t="s">
        <v>79</v>
      </c>
      <c r="AY457" s="272" t="s">
        <v>156</v>
      </c>
    </row>
    <row r="458" spans="1:51" s="13" customFormat="1" ht="12">
      <c r="A458" s="13"/>
      <c r="B458" s="251"/>
      <c r="C458" s="252"/>
      <c r="D458" s="242" t="s">
        <v>257</v>
      </c>
      <c r="E458" s="253" t="s">
        <v>1</v>
      </c>
      <c r="F458" s="254" t="s">
        <v>663</v>
      </c>
      <c r="G458" s="252"/>
      <c r="H458" s="255">
        <v>21.65</v>
      </c>
      <c r="I458" s="256"/>
      <c r="J458" s="252"/>
      <c r="K458" s="252"/>
      <c r="L458" s="257"/>
      <c r="M458" s="258"/>
      <c r="N458" s="259"/>
      <c r="O458" s="259"/>
      <c r="P458" s="259"/>
      <c r="Q458" s="259"/>
      <c r="R458" s="259"/>
      <c r="S458" s="259"/>
      <c r="T458" s="26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1" t="s">
        <v>257</v>
      </c>
      <c r="AU458" s="261" t="s">
        <v>89</v>
      </c>
      <c r="AV458" s="13" t="s">
        <v>89</v>
      </c>
      <c r="AW458" s="13" t="s">
        <v>35</v>
      </c>
      <c r="AX458" s="13" t="s">
        <v>79</v>
      </c>
      <c r="AY458" s="261" t="s">
        <v>156</v>
      </c>
    </row>
    <row r="459" spans="1:51" s="13" customFormat="1" ht="12">
      <c r="A459" s="13"/>
      <c r="B459" s="251"/>
      <c r="C459" s="252"/>
      <c r="D459" s="242" t="s">
        <v>257</v>
      </c>
      <c r="E459" s="253" t="s">
        <v>1</v>
      </c>
      <c r="F459" s="254" t="s">
        <v>664</v>
      </c>
      <c r="G459" s="252"/>
      <c r="H459" s="255">
        <v>-9.45</v>
      </c>
      <c r="I459" s="256"/>
      <c r="J459" s="252"/>
      <c r="K459" s="252"/>
      <c r="L459" s="257"/>
      <c r="M459" s="258"/>
      <c r="N459" s="259"/>
      <c r="O459" s="259"/>
      <c r="P459" s="259"/>
      <c r="Q459" s="259"/>
      <c r="R459" s="259"/>
      <c r="S459" s="259"/>
      <c r="T459" s="26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1" t="s">
        <v>257</v>
      </c>
      <c r="AU459" s="261" t="s">
        <v>89</v>
      </c>
      <c r="AV459" s="13" t="s">
        <v>89</v>
      </c>
      <c r="AW459" s="13" t="s">
        <v>35</v>
      </c>
      <c r="AX459" s="13" t="s">
        <v>79</v>
      </c>
      <c r="AY459" s="261" t="s">
        <v>156</v>
      </c>
    </row>
    <row r="460" spans="1:51" s="14" customFormat="1" ht="12">
      <c r="A460" s="14"/>
      <c r="B460" s="262"/>
      <c r="C460" s="263"/>
      <c r="D460" s="242" t="s">
        <v>257</v>
      </c>
      <c r="E460" s="264" t="s">
        <v>1</v>
      </c>
      <c r="F460" s="265" t="s">
        <v>423</v>
      </c>
      <c r="G460" s="263"/>
      <c r="H460" s="266">
        <v>12.2</v>
      </c>
      <c r="I460" s="267"/>
      <c r="J460" s="263"/>
      <c r="K460" s="263"/>
      <c r="L460" s="268"/>
      <c r="M460" s="269"/>
      <c r="N460" s="270"/>
      <c r="O460" s="270"/>
      <c r="P460" s="270"/>
      <c r="Q460" s="270"/>
      <c r="R460" s="270"/>
      <c r="S460" s="270"/>
      <c r="T460" s="271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2" t="s">
        <v>257</v>
      </c>
      <c r="AU460" s="272" t="s">
        <v>89</v>
      </c>
      <c r="AV460" s="14" t="s">
        <v>105</v>
      </c>
      <c r="AW460" s="14" t="s">
        <v>35</v>
      </c>
      <c r="AX460" s="14" t="s">
        <v>79</v>
      </c>
      <c r="AY460" s="272" t="s">
        <v>156</v>
      </c>
    </row>
    <row r="461" spans="1:51" s="13" customFormat="1" ht="12">
      <c r="A461" s="13"/>
      <c r="B461" s="251"/>
      <c r="C461" s="252"/>
      <c r="D461" s="242" t="s">
        <v>257</v>
      </c>
      <c r="E461" s="253" t="s">
        <v>1</v>
      </c>
      <c r="F461" s="254" t="s">
        <v>452</v>
      </c>
      <c r="G461" s="252"/>
      <c r="H461" s="255">
        <v>16.5</v>
      </c>
      <c r="I461" s="256"/>
      <c r="J461" s="252"/>
      <c r="K461" s="252"/>
      <c r="L461" s="257"/>
      <c r="M461" s="258"/>
      <c r="N461" s="259"/>
      <c r="O461" s="259"/>
      <c r="P461" s="259"/>
      <c r="Q461" s="259"/>
      <c r="R461" s="259"/>
      <c r="S461" s="259"/>
      <c r="T461" s="26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1" t="s">
        <v>257</v>
      </c>
      <c r="AU461" s="261" t="s">
        <v>89</v>
      </c>
      <c r="AV461" s="13" t="s">
        <v>89</v>
      </c>
      <c r="AW461" s="13" t="s">
        <v>35</v>
      </c>
      <c r="AX461" s="13" t="s">
        <v>79</v>
      </c>
      <c r="AY461" s="261" t="s">
        <v>156</v>
      </c>
    </row>
    <row r="462" spans="1:51" s="14" customFormat="1" ht="12">
      <c r="A462" s="14"/>
      <c r="B462" s="262"/>
      <c r="C462" s="263"/>
      <c r="D462" s="242" t="s">
        <v>257</v>
      </c>
      <c r="E462" s="264" t="s">
        <v>1</v>
      </c>
      <c r="F462" s="265" t="s">
        <v>479</v>
      </c>
      <c r="G462" s="263"/>
      <c r="H462" s="266">
        <v>16.5</v>
      </c>
      <c r="I462" s="267"/>
      <c r="J462" s="263"/>
      <c r="K462" s="263"/>
      <c r="L462" s="268"/>
      <c r="M462" s="269"/>
      <c r="N462" s="270"/>
      <c r="O462" s="270"/>
      <c r="P462" s="270"/>
      <c r="Q462" s="270"/>
      <c r="R462" s="270"/>
      <c r="S462" s="270"/>
      <c r="T462" s="27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2" t="s">
        <v>257</v>
      </c>
      <c r="AU462" s="272" t="s">
        <v>89</v>
      </c>
      <c r="AV462" s="14" t="s">
        <v>105</v>
      </c>
      <c r="AW462" s="14" t="s">
        <v>35</v>
      </c>
      <c r="AX462" s="14" t="s">
        <v>79</v>
      </c>
      <c r="AY462" s="272" t="s">
        <v>156</v>
      </c>
    </row>
    <row r="463" spans="1:51" s="15" customFormat="1" ht="12">
      <c r="A463" s="15"/>
      <c r="B463" s="284"/>
      <c r="C463" s="285"/>
      <c r="D463" s="242" t="s">
        <v>257</v>
      </c>
      <c r="E463" s="286" t="s">
        <v>1</v>
      </c>
      <c r="F463" s="287" t="s">
        <v>342</v>
      </c>
      <c r="G463" s="285"/>
      <c r="H463" s="288">
        <v>50.349999999999994</v>
      </c>
      <c r="I463" s="289"/>
      <c r="J463" s="285"/>
      <c r="K463" s="285"/>
      <c r="L463" s="290"/>
      <c r="M463" s="291"/>
      <c r="N463" s="292"/>
      <c r="O463" s="292"/>
      <c r="P463" s="292"/>
      <c r="Q463" s="292"/>
      <c r="R463" s="292"/>
      <c r="S463" s="292"/>
      <c r="T463" s="293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94" t="s">
        <v>257</v>
      </c>
      <c r="AU463" s="294" t="s">
        <v>89</v>
      </c>
      <c r="AV463" s="15" t="s">
        <v>155</v>
      </c>
      <c r="AW463" s="15" t="s">
        <v>35</v>
      </c>
      <c r="AX463" s="15" t="s">
        <v>87</v>
      </c>
      <c r="AY463" s="294" t="s">
        <v>156</v>
      </c>
    </row>
    <row r="464" spans="1:65" s="2" customFormat="1" ht="24.15" customHeight="1">
      <c r="A464" s="38"/>
      <c r="B464" s="39"/>
      <c r="C464" s="228" t="s">
        <v>665</v>
      </c>
      <c r="D464" s="228" t="s">
        <v>159</v>
      </c>
      <c r="E464" s="229" t="s">
        <v>666</v>
      </c>
      <c r="F464" s="230" t="s">
        <v>667</v>
      </c>
      <c r="G464" s="231" t="s">
        <v>245</v>
      </c>
      <c r="H464" s="232">
        <v>11.57</v>
      </c>
      <c r="I464" s="233"/>
      <c r="J464" s="234">
        <f>ROUND(I464*H464,2)</f>
        <v>0</v>
      </c>
      <c r="K464" s="235"/>
      <c r="L464" s="44"/>
      <c r="M464" s="236" t="s">
        <v>1</v>
      </c>
      <c r="N464" s="237" t="s">
        <v>44</v>
      </c>
      <c r="O464" s="91"/>
      <c r="P464" s="238">
        <f>O464*H464</f>
        <v>0</v>
      </c>
      <c r="Q464" s="238">
        <v>0.008</v>
      </c>
      <c r="R464" s="238">
        <f>Q464*H464</f>
        <v>0.09256</v>
      </c>
      <c r="S464" s="238">
        <v>0</v>
      </c>
      <c r="T464" s="239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0" t="s">
        <v>155</v>
      </c>
      <c r="AT464" s="240" t="s">
        <v>159</v>
      </c>
      <c r="AU464" s="240" t="s">
        <v>89</v>
      </c>
      <c r="AY464" s="17" t="s">
        <v>156</v>
      </c>
      <c r="BE464" s="241">
        <f>IF(N464="základní",J464,0)</f>
        <v>0</v>
      </c>
      <c r="BF464" s="241">
        <f>IF(N464="snížená",J464,0)</f>
        <v>0</v>
      </c>
      <c r="BG464" s="241">
        <f>IF(N464="zákl. přenesená",J464,0)</f>
        <v>0</v>
      </c>
      <c r="BH464" s="241">
        <f>IF(N464="sníž. přenesená",J464,0)</f>
        <v>0</v>
      </c>
      <c r="BI464" s="241">
        <f>IF(N464="nulová",J464,0)</f>
        <v>0</v>
      </c>
      <c r="BJ464" s="17" t="s">
        <v>87</v>
      </c>
      <c r="BK464" s="241">
        <f>ROUND(I464*H464,2)</f>
        <v>0</v>
      </c>
      <c r="BL464" s="17" t="s">
        <v>155</v>
      </c>
      <c r="BM464" s="240" t="s">
        <v>668</v>
      </c>
    </row>
    <row r="465" spans="1:47" s="2" customFormat="1" ht="12">
      <c r="A465" s="38"/>
      <c r="B465" s="39"/>
      <c r="C465" s="40"/>
      <c r="D465" s="242" t="s">
        <v>165</v>
      </c>
      <c r="E465" s="40"/>
      <c r="F465" s="243" t="s">
        <v>669</v>
      </c>
      <c r="G465" s="40"/>
      <c r="H465" s="40"/>
      <c r="I465" s="244"/>
      <c r="J465" s="40"/>
      <c r="K465" s="40"/>
      <c r="L465" s="44"/>
      <c r="M465" s="245"/>
      <c r="N465" s="246"/>
      <c r="O465" s="91"/>
      <c r="P465" s="91"/>
      <c r="Q465" s="91"/>
      <c r="R465" s="91"/>
      <c r="S465" s="91"/>
      <c r="T465" s="92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165</v>
      </c>
      <c r="AU465" s="17" t="s">
        <v>89</v>
      </c>
    </row>
    <row r="466" spans="1:51" s="13" customFormat="1" ht="12">
      <c r="A466" s="13"/>
      <c r="B466" s="251"/>
      <c r="C466" s="252"/>
      <c r="D466" s="242" t="s">
        <v>257</v>
      </c>
      <c r="E466" s="253" t="s">
        <v>1</v>
      </c>
      <c r="F466" s="254" t="s">
        <v>670</v>
      </c>
      <c r="G466" s="252"/>
      <c r="H466" s="255">
        <v>2.7</v>
      </c>
      <c r="I466" s="256"/>
      <c r="J466" s="252"/>
      <c r="K466" s="252"/>
      <c r="L466" s="257"/>
      <c r="M466" s="258"/>
      <c r="N466" s="259"/>
      <c r="O466" s="259"/>
      <c r="P466" s="259"/>
      <c r="Q466" s="259"/>
      <c r="R466" s="259"/>
      <c r="S466" s="259"/>
      <c r="T466" s="26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1" t="s">
        <v>257</v>
      </c>
      <c r="AU466" s="261" t="s">
        <v>89</v>
      </c>
      <c r="AV466" s="13" t="s">
        <v>89</v>
      </c>
      <c r="AW466" s="13" t="s">
        <v>35</v>
      </c>
      <c r="AX466" s="13" t="s">
        <v>79</v>
      </c>
      <c r="AY466" s="261" t="s">
        <v>156</v>
      </c>
    </row>
    <row r="467" spans="1:51" s="13" customFormat="1" ht="12">
      <c r="A467" s="13"/>
      <c r="B467" s="251"/>
      <c r="C467" s="252"/>
      <c r="D467" s="242" t="s">
        <v>257</v>
      </c>
      <c r="E467" s="253" t="s">
        <v>1</v>
      </c>
      <c r="F467" s="254" t="s">
        <v>671</v>
      </c>
      <c r="G467" s="252"/>
      <c r="H467" s="255">
        <v>6.87</v>
      </c>
      <c r="I467" s="256"/>
      <c r="J467" s="252"/>
      <c r="K467" s="252"/>
      <c r="L467" s="257"/>
      <c r="M467" s="258"/>
      <c r="N467" s="259"/>
      <c r="O467" s="259"/>
      <c r="P467" s="259"/>
      <c r="Q467" s="259"/>
      <c r="R467" s="259"/>
      <c r="S467" s="259"/>
      <c r="T467" s="26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1" t="s">
        <v>257</v>
      </c>
      <c r="AU467" s="261" t="s">
        <v>89</v>
      </c>
      <c r="AV467" s="13" t="s">
        <v>89</v>
      </c>
      <c r="AW467" s="13" t="s">
        <v>35</v>
      </c>
      <c r="AX467" s="13" t="s">
        <v>79</v>
      </c>
      <c r="AY467" s="261" t="s">
        <v>156</v>
      </c>
    </row>
    <row r="468" spans="1:51" s="13" customFormat="1" ht="12">
      <c r="A468" s="13"/>
      <c r="B468" s="251"/>
      <c r="C468" s="252"/>
      <c r="D468" s="242" t="s">
        <v>257</v>
      </c>
      <c r="E468" s="253" t="s">
        <v>1</v>
      </c>
      <c r="F468" s="254" t="s">
        <v>89</v>
      </c>
      <c r="G468" s="252"/>
      <c r="H468" s="255">
        <v>2</v>
      </c>
      <c r="I468" s="256"/>
      <c r="J468" s="252"/>
      <c r="K468" s="252"/>
      <c r="L468" s="257"/>
      <c r="M468" s="258"/>
      <c r="N468" s="259"/>
      <c r="O468" s="259"/>
      <c r="P468" s="259"/>
      <c r="Q468" s="259"/>
      <c r="R468" s="259"/>
      <c r="S468" s="259"/>
      <c r="T468" s="26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1" t="s">
        <v>257</v>
      </c>
      <c r="AU468" s="261" t="s">
        <v>89</v>
      </c>
      <c r="AV468" s="13" t="s">
        <v>89</v>
      </c>
      <c r="AW468" s="13" t="s">
        <v>35</v>
      </c>
      <c r="AX468" s="13" t="s">
        <v>79</v>
      </c>
      <c r="AY468" s="261" t="s">
        <v>156</v>
      </c>
    </row>
    <row r="469" spans="1:51" s="14" customFormat="1" ht="12">
      <c r="A469" s="14"/>
      <c r="B469" s="262"/>
      <c r="C469" s="263"/>
      <c r="D469" s="242" t="s">
        <v>257</v>
      </c>
      <c r="E469" s="264" t="s">
        <v>1</v>
      </c>
      <c r="F469" s="265" t="s">
        <v>672</v>
      </c>
      <c r="G469" s="263"/>
      <c r="H469" s="266">
        <v>11.57</v>
      </c>
      <c r="I469" s="267"/>
      <c r="J469" s="263"/>
      <c r="K469" s="263"/>
      <c r="L469" s="268"/>
      <c r="M469" s="269"/>
      <c r="N469" s="270"/>
      <c r="O469" s="270"/>
      <c r="P469" s="270"/>
      <c r="Q469" s="270"/>
      <c r="R469" s="270"/>
      <c r="S469" s="270"/>
      <c r="T469" s="27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2" t="s">
        <v>257</v>
      </c>
      <c r="AU469" s="272" t="s">
        <v>89</v>
      </c>
      <c r="AV469" s="14" t="s">
        <v>105</v>
      </c>
      <c r="AW469" s="14" t="s">
        <v>35</v>
      </c>
      <c r="AX469" s="14" t="s">
        <v>87</v>
      </c>
      <c r="AY469" s="272" t="s">
        <v>156</v>
      </c>
    </row>
    <row r="470" spans="1:65" s="2" customFormat="1" ht="24.15" customHeight="1">
      <c r="A470" s="38"/>
      <c r="B470" s="39"/>
      <c r="C470" s="228" t="s">
        <v>673</v>
      </c>
      <c r="D470" s="228" t="s">
        <v>159</v>
      </c>
      <c r="E470" s="229" t="s">
        <v>674</v>
      </c>
      <c r="F470" s="230" t="s">
        <v>675</v>
      </c>
      <c r="G470" s="231" t="s">
        <v>245</v>
      </c>
      <c r="H470" s="232">
        <v>4.813</v>
      </c>
      <c r="I470" s="233"/>
      <c r="J470" s="234">
        <f>ROUND(I470*H470,2)</f>
        <v>0</v>
      </c>
      <c r="K470" s="235"/>
      <c r="L470" s="44"/>
      <c r="M470" s="236" t="s">
        <v>1</v>
      </c>
      <c r="N470" s="237" t="s">
        <v>44</v>
      </c>
      <c r="O470" s="91"/>
      <c r="P470" s="238">
        <f>O470*H470</f>
        <v>0</v>
      </c>
      <c r="Q470" s="238">
        <v>0.00438</v>
      </c>
      <c r="R470" s="238">
        <f>Q470*H470</f>
        <v>0.02108094</v>
      </c>
      <c r="S470" s="238">
        <v>0</v>
      </c>
      <c r="T470" s="239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40" t="s">
        <v>155</v>
      </c>
      <c r="AT470" s="240" t="s">
        <v>159</v>
      </c>
      <c r="AU470" s="240" t="s">
        <v>89</v>
      </c>
      <c r="AY470" s="17" t="s">
        <v>156</v>
      </c>
      <c r="BE470" s="241">
        <f>IF(N470="základní",J470,0)</f>
        <v>0</v>
      </c>
      <c r="BF470" s="241">
        <f>IF(N470="snížená",J470,0)</f>
        <v>0</v>
      </c>
      <c r="BG470" s="241">
        <f>IF(N470="zákl. přenesená",J470,0)</f>
        <v>0</v>
      </c>
      <c r="BH470" s="241">
        <f>IF(N470="sníž. přenesená",J470,0)</f>
        <v>0</v>
      </c>
      <c r="BI470" s="241">
        <f>IF(N470="nulová",J470,0)</f>
        <v>0</v>
      </c>
      <c r="BJ470" s="17" t="s">
        <v>87</v>
      </c>
      <c r="BK470" s="241">
        <f>ROUND(I470*H470,2)</f>
        <v>0</v>
      </c>
      <c r="BL470" s="17" t="s">
        <v>155</v>
      </c>
      <c r="BM470" s="240" t="s">
        <v>676</v>
      </c>
    </row>
    <row r="471" spans="1:47" s="2" customFormat="1" ht="12">
      <c r="A471" s="38"/>
      <c r="B471" s="39"/>
      <c r="C471" s="40"/>
      <c r="D471" s="242" t="s">
        <v>165</v>
      </c>
      <c r="E471" s="40"/>
      <c r="F471" s="243" t="s">
        <v>677</v>
      </c>
      <c r="G471" s="40"/>
      <c r="H471" s="40"/>
      <c r="I471" s="244"/>
      <c r="J471" s="40"/>
      <c r="K471" s="40"/>
      <c r="L471" s="44"/>
      <c r="M471" s="245"/>
      <c r="N471" s="246"/>
      <c r="O471" s="91"/>
      <c r="P471" s="91"/>
      <c r="Q471" s="91"/>
      <c r="R471" s="91"/>
      <c r="S471" s="91"/>
      <c r="T471" s="92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165</v>
      </c>
      <c r="AU471" s="17" t="s">
        <v>89</v>
      </c>
    </row>
    <row r="472" spans="1:51" s="13" customFormat="1" ht="12">
      <c r="A472" s="13"/>
      <c r="B472" s="251"/>
      <c r="C472" s="252"/>
      <c r="D472" s="242" t="s">
        <v>257</v>
      </c>
      <c r="E472" s="253" t="s">
        <v>1</v>
      </c>
      <c r="F472" s="254" t="s">
        <v>678</v>
      </c>
      <c r="G472" s="252"/>
      <c r="H472" s="255">
        <v>4.813</v>
      </c>
      <c r="I472" s="256"/>
      <c r="J472" s="252"/>
      <c r="K472" s="252"/>
      <c r="L472" s="257"/>
      <c r="M472" s="258"/>
      <c r="N472" s="259"/>
      <c r="O472" s="259"/>
      <c r="P472" s="259"/>
      <c r="Q472" s="259"/>
      <c r="R472" s="259"/>
      <c r="S472" s="259"/>
      <c r="T472" s="26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1" t="s">
        <v>257</v>
      </c>
      <c r="AU472" s="261" t="s">
        <v>89</v>
      </c>
      <c r="AV472" s="13" t="s">
        <v>89</v>
      </c>
      <c r="AW472" s="13" t="s">
        <v>35</v>
      </c>
      <c r="AX472" s="13" t="s">
        <v>79</v>
      </c>
      <c r="AY472" s="261" t="s">
        <v>156</v>
      </c>
    </row>
    <row r="473" spans="1:51" s="14" customFormat="1" ht="12">
      <c r="A473" s="14"/>
      <c r="B473" s="262"/>
      <c r="C473" s="263"/>
      <c r="D473" s="242" t="s">
        <v>257</v>
      </c>
      <c r="E473" s="264" t="s">
        <v>1</v>
      </c>
      <c r="F473" s="265" t="s">
        <v>529</v>
      </c>
      <c r="G473" s="263"/>
      <c r="H473" s="266">
        <v>4.813</v>
      </c>
      <c r="I473" s="267"/>
      <c r="J473" s="263"/>
      <c r="K473" s="263"/>
      <c r="L473" s="268"/>
      <c r="M473" s="269"/>
      <c r="N473" s="270"/>
      <c r="O473" s="270"/>
      <c r="P473" s="270"/>
      <c r="Q473" s="270"/>
      <c r="R473" s="270"/>
      <c r="S473" s="270"/>
      <c r="T473" s="27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2" t="s">
        <v>257</v>
      </c>
      <c r="AU473" s="272" t="s">
        <v>89</v>
      </c>
      <c r="AV473" s="14" t="s">
        <v>105</v>
      </c>
      <c r="AW473" s="14" t="s">
        <v>35</v>
      </c>
      <c r="AX473" s="14" t="s">
        <v>87</v>
      </c>
      <c r="AY473" s="272" t="s">
        <v>156</v>
      </c>
    </row>
    <row r="474" spans="1:65" s="2" customFormat="1" ht="24.15" customHeight="1">
      <c r="A474" s="38"/>
      <c r="B474" s="39"/>
      <c r="C474" s="228" t="s">
        <v>679</v>
      </c>
      <c r="D474" s="228" t="s">
        <v>159</v>
      </c>
      <c r="E474" s="229" t="s">
        <v>680</v>
      </c>
      <c r="F474" s="230" t="s">
        <v>681</v>
      </c>
      <c r="G474" s="231" t="s">
        <v>245</v>
      </c>
      <c r="H474" s="232">
        <v>50.35</v>
      </c>
      <c r="I474" s="233"/>
      <c r="J474" s="234">
        <f>ROUND(I474*H474,2)</f>
        <v>0</v>
      </c>
      <c r="K474" s="235"/>
      <c r="L474" s="44"/>
      <c r="M474" s="236" t="s">
        <v>1</v>
      </c>
      <c r="N474" s="237" t="s">
        <v>44</v>
      </c>
      <c r="O474" s="91"/>
      <c r="P474" s="238">
        <f>O474*H474</f>
        <v>0</v>
      </c>
      <c r="Q474" s="238">
        <v>0.01838</v>
      </c>
      <c r="R474" s="238">
        <f>Q474*H474</f>
        <v>0.9254330000000001</v>
      </c>
      <c r="S474" s="238">
        <v>0</v>
      </c>
      <c r="T474" s="239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40" t="s">
        <v>155</v>
      </c>
      <c r="AT474" s="240" t="s">
        <v>159</v>
      </c>
      <c r="AU474" s="240" t="s">
        <v>89</v>
      </c>
      <c r="AY474" s="17" t="s">
        <v>156</v>
      </c>
      <c r="BE474" s="241">
        <f>IF(N474="základní",J474,0)</f>
        <v>0</v>
      </c>
      <c r="BF474" s="241">
        <f>IF(N474="snížená",J474,0)</f>
        <v>0</v>
      </c>
      <c r="BG474" s="241">
        <f>IF(N474="zákl. přenesená",J474,0)</f>
        <v>0</v>
      </c>
      <c r="BH474" s="241">
        <f>IF(N474="sníž. přenesená",J474,0)</f>
        <v>0</v>
      </c>
      <c r="BI474" s="241">
        <f>IF(N474="nulová",J474,0)</f>
        <v>0</v>
      </c>
      <c r="BJ474" s="17" t="s">
        <v>87</v>
      </c>
      <c r="BK474" s="241">
        <f>ROUND(I474*H474,2)</f>
        <v>0</v>
      </c>
      <c r="BL474" s="17" t="s">
        <v>155</v>
      </c>
      <c r="BM474" s="240" t="s">
        <v>682</v>
      </c>
    </row>
    <row r="475" spans="1:47" s="2" customFormat="1" ht="12">
      <c r="A475" s="38"/>
      <c r="B475" s="39"/>
      <c r="C475" s="40"/>
      <c r="D475" s="242" t="s">
        <v>165</v>
      </c>
      <c r="E475" s="40"/>
      <c r="F475" s="243" t="s">
        <v>683</v>
      </c>
      <c r="G475" s="40"/>
      <c r="H475" s="40"/>
      <c r="I475" s="244"/>
      <c r="J475" s="40"/>
      <c r="K475" s="40"/>
      <c r="L475" s="44"/>
      <c r="M475" s="245"/>
      <c r="N475" s="246"/>
      <c r="O475" s="91"/>
      <c r="P475" s="91"/>
      <c r="Q475" s="91"/>
      <c r="R475" s="91"/>
      <c r="S475" s="91"/>
      <c r="T475" s="92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165</v>
      </c>
      <c r="AU475" s="17" t="s">
        <v>89</v>
      </c>
    </row>
    <row r="476" spans="1:51" s="13" customFormat="1" ht="12">
      <c r="A476" s="13"/>
      <c r="B476" s="251"/>
      <c r="C476" s="252"/>
      <c r="D476" s="242" t="s">
        <v>257</v>
      </c>
      <c r="E476" s="253" t="s">
        <v>1</v>
      </c>
      <c r="F476" s="254" t="s">
        <v>663</v>
      </c>
      <c r="G476" s="252"/>
      <c r="H476" s="255">
        <v>21.65</v>
      </c>
      <c r="I476" s="256"/>
      <c r="J476" s="252"/>
      <c r="K476" s="252"/>
      <c r="L476" s="257"/>
      <c r="M476" s="258"/>
      <c r="N476" s="259"/>
      <c r="O476" s="259"/>
      <c r="P476" s="259"/>
      <c r="Q476" s="259"/>
      <c r="R476" s="259"/>
      <c r="S476" s="259"/>
      <c r="T476" s="26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1" t="s">
        <v>257</v>
      </c>
      <c r="AU476" s="261" t="s">
        <v>89</v>
      </c>
      <c r="AV476" s="13" t="s">
        <v>89</v>
      </c>
      <c r="AW476" s="13" t="s">
        <v>35</v>
      </c>
      <c r="AX476" s="13" t="s">
        <v>79</v>
      </c>
      <c r="AY476" s="261" t="s">
        <v>156</v>
      </c>
    </row>
    <row r="477" spans="1:51" s="14" customFormat="1" ht="12">
      <c r="A477" s="14"/>
      <c r="B477" s="262"/>
      <c r="C477" s="263"/>
      <c r="D477" s="242" t="s">
        <v>257</v>
      </c>
      <c r="E477" s="264" t="s">
        <v>1</v>
      </c>
      <c r="F477" s="265" t="s">
        <v>493</v>
      </c>
      <c r="G477" s="263"/>
      <c r="H477" s="266">
        <v>21.65</v>
      </c>
      <c r="I477" s="267"/>
      <c r="J477" s="263"/>
      <c r="K477" s="263"/>
      <c r="L477" s="268"/>
      <c r="M477" s="269"/>
      <c r="N477" s="270"/>
      <c r="O477" s="270"/>
      <c r="P477" s="270"/>
      <c r="Q477" s="270"/>
      <c r="R477" s="270"/>
      <c r="S477" s="270"/>
      <c r="T477" s="27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2" t="s">
        <v>257</v>
      </c>
      <c r="AU477" s="272" t="s">
        <v>89</v>
      </c>
      <c r="AV477" s="14" t="s">
        <v>105</v>
      </c>
      <c r="AW477" s="14" t="s">
        <v>35</v>
      </c>
      <c r="AX477" s="14" t="s">
        <v>79</v>
      </c>
      <c r="AY477" s="272" t="s">
        <v>156</v>
      </c>
    </row>
    <row r="478" spans="1:51" s="13" customFormat="1" ht="12">
      <c r="A478" s="13"/>
      <c r="B478" s="251"/>
      <c r="C478" s="252"/>
      <c r="D478" s="242" t="s">
        <v>257</v>
      </c>
      <c r="E478" s="253" t="s">
        <v>1</v>
      </c>
      <c r="F478" s="254" t="s">
        <v>684</v>
      </c>
      <c r="G478" s="252"/>
      <c r="H478" s="255">
        <v>12.2</v>
      </c>
      <c r="I478" s="256"/>
      <c r="J478" s="252"/>
      <c r="K478" s="252"/>
      <c r="L478" s="257"/>
      <c r="M478" s="258"/>
      <c r="N478" s="259"/>
      <c r="O478" s="259"/>
      <c r="P478" s="259"/>
      <c r="Q478" s="259"/>
      <c r="R478" s="259"/>
      <c r="S478" s="259"/>
      <c r="T478" s="26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1" t="s">
        <v>257</v>
      </c>
      <c r="AU478" s="261" t="s">
        <v>89</v>
      </c>
      <c r="AV478" s="13" t="s">
        <v>89</v>
      </c>
      <c r="AW478" s="13" t="s">
        <v>35</v>
      </c>
      <c r="AX478" s="13" t="s">
        <v>79</v>
      </c>
      <c r="AY478" s="261" t="s">
        <v>156</v>
      </c>
    </row>
    <row r="479" spans="1:51" s="14" customFormat="1" ht="12">
      <c r="A479" s="14"/>
      <c r="B479" s="262"/>
      <c r="C479" s="263"/>
      <c r="D479" s="242" t="s">
        <v>257</v>
      </c>
      <c r="E479" s="264" t="s">
        <v>1</v>
      </c>
      <c r="F479" s="265" t="s">
        <v>423</v>
      </c>
      <c r="G479" s="263"/>
      <c r="H479" s="266">
        <v>12.2</v>
      </c>
      <c r="I479" s="267"/>
      <c r="J479" s="263"/>
      <c r="K479" s="263"/>
      <c r="L479" s="268"/>
      <c r="M479" s="269"/>
      <c r="N479" s="270"/>
      <c r="O479" s="270"/>
      <c r="P479" s="270"/>
      <c r="Q479" s="270"/>
      <c r="R479" s="270"/>
      <c r="S479" s="270"/>
      <c r="T479" s="271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2" t="s">
        <v>257</v>
      </c>
      <c r="AU479" s="272" t="s">
        <v>89</v>
      </c>
      <c r="AV479" s="14" t="s">
        <v>105</v>
      </c>
      <c r="AW479" s="14" t="s">
        <v>35</v>
      </c>
      <c r="AX479" s="14" t="s">
        <v>79</v>
      </c>
      <c r="AY479" s="272" t="s">
        <v>156</v>
      </c>
    </row>
    <row r="480" spans="1:51" s="13" customFormat="1" ht="12">
      <c r="A480" s="13"/>
      <c r="B480" s="251"/>
      <c r="C480" s="252"/>
      <c r="D480" s="242" t="s">
        <v>257</v>
      </c>
      <c r="E480" s="253" t="s">
        <v>1</v>
      </c>
      <c r="F480" s="254" t="s">
        <v>452</v>
      </c>
      <c r="G480" s="252"/>
      <c r="H480" s="255">
        <v>16.5</v>
      </c>
      <c r="I480" s="256"/>
      <c r="J480" s="252"/>
      <c r="K480" s="252"/>
      <c r="L480" s="257"/>
      <c r="M480" s="258"/>
      <c r="N480" s="259"/>
      <c r="O480" s="259"/>
      <c r="P480" s="259"/>
      <c r="Q480" s="259"/>
      <c r="R480" s="259"/>
      <c r="S480" s="259"/>
      <c r="T480" s="26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1" t="s">
        <v>257</v>
      </c>
      <c r="AU480" s="261" t="s">
        <v>89</v>
      </c>
      <c r="AV480" s="13" t="s">
        <v>89</v>
      </c>
      <c r="AW480" s="13" t="s">
        <v>35</v>
      </c>
      <c r="AX480" s="13" t="s">
        <v>79</v>
      </c>
      <c r="AY480" s="261" t="s">
        <v>156</v>
      </c>
    </row>
    <row r="481" spans="1:51" s="14" customFormat="1" ht="12">
      <c r="A481" s="14"/>
      <c r="B481" s="262"/>
      <c r="C481" s="263"/>
      <c r="D481" s="242" t="s">
        <v>257</v>
      </c>
      <c r="E481" s="264" t="s">
        <v>1</v>
      </c>
      <c r="F481" s="265" t="s">
        <v>479</v>
      </c>
      <c r="G481" s="263"/>
      <c r="H481" s="266">
        <v>16.5</v>
      </c>
      <c r="I481" s="267"/>
      <c r="J481" s="263"/>
      <c r="K481" s="263"/>
      <c r="L481" s="268"/>
      <c r="M481" s="269"/>
      <c r="N481" s="270"/>
      <c r="O481" s="270"/>
      <c r="P481" s="270"/>
      <c r="Q481" s="270"/>
      <c r="R481" s="270"/>
      <c r="S481" s="270"/>
      <c r="T481" s="27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2" t="s">
        <v>257</v>
      </c>
      <c r="AU481" s="272" t="s">
        <v>89</v>
      </c>
      <c r="AV481" s="14" t="s">
        <v>105</v>
      </c>
      <c r="AW481" s="14" t="s">
        <v>35</v>
      </c>
      <c r="AX481" s="14" t="s">
        <v>79</v>
      </c>
      <c r="AY481" s="272" t="s">
        <v>156</v>
      </c>
    </row>
    <row r="482" spans="1:51" s="15" customFormat="1" ht="12">
      <c r="A482" s="15"/>
      <c r="B482" s="284"/>
      <c r="C482" s="285"/>
      <c r="D482" s="242" t="s">
        <v>257</v>
      </c>
      <c r="E482" s="286" t="s">
        <v>1</v>
      </c>
      <c r="F482" s="287" t="s">
        <v>342</v>
      </c>
      <c r="G482" s="285"/>
      <c r="H482" s="288">
        <v>50.349999999999994</v>
      </c>
      <c r="I482" s="289"/>
      <c r="J482" s="285"/>
      <c r="K482" s="285"/>
      <c r="L482" s="290"/>
      <c r="M482" s="291"/>
      <c r="N482" s="292"/>
      <c r="O482" s="292"/>
      <c r="P482" s="292"/>
      <c r="Q482" s="292"/>
      <c r="R482" s="292"/>
      <c r="S482" s="292"/>
      <c r="T482" s="293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94" t="s">
        <v>257</v>
      </c>
      <c r="AU482" s="294" t="s">
        <v>89</v>
      </c>
      <c r="AV482" s="15" t="s">
        <v>155</v>
      </c>
      <c r="AW482" s="15" t="s">
        <v>35</v>
      </c>
      <c r="AX482" s="15" t="s">
        <v>87</v>
      </c>
      <c r="AY482" s="294" t="s">
        <v>156</v>
      </c>
    </row>
    <row r="483" spans="1:65" s="2" customFormat="1" ht="24.15" customHeight="1">
      <c r="A483" s="38"/>
      <c r="B483" s="39"/>
      <c r="C483" s="228" t="s">
        <v>685</v>
      </c>
      <c r="D483" s="228" t="s">
        <v>159</v>
      </c>
      <c r="E483" s="229" t="s">
        <v>686</v>
      </c>
      <c r="F483" s="230" t="s">
        <v>687</v>
      </c>
      <c r="G483" s="231" t="s">
        <v>245</v>
      </c>
      <c r="H483" s="232">
        <v>11.57</v>
      </c>
      <c r="I483" s="233"/>
      <c r="J483" s="234">
        <f>ROUND(I483*H483,2)</f>
        <v>0</v>
      </c>
      <c r="K483" s="235"/>
      <c r="L483" s="44"/>
      <c r="M483" s="236" t="s">
        <v>1</v>
      </c>
      <c r="N483" s="237" t="s">
        <v>44</v>
      </c>
      <c r="O483" s="91"/>
      <c r="P483" s="238">
        <f>O483*H483</f>
        <v>0</v>
      </c>
      <c r="Q483" s="238">
        <v>0.012</v>
      </c>
      <c r="R483" s="238">
        <f>Q483*H483</f>
        <v>0.13884000000000002</v>
      </c>
      <c r="S483" s="238">
        <v>0</v>
      </c>
      <c r="T483" s="239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40" t="s">
        <v>155</v>
      </c>
      <c r="AT483" s="240" t="s">
        <v>159</v>
      </c>
      <c r="AU483" s="240" t="s">
        <v>89</v>
      </c>
      <c r="AY483" s="17" t="s">
        <v>156</v>
      </c>
      <c r="BE483" s="241">
        <f>IF(N483="základní",J483,0)</f>
        <v>0</v>
      </c>
      <c r="BF483" s="241">
        <f>IF(N483="snížená",J483,0)</f>
        <v>0</v>
      </c>
      <c r="BG483" s="241">
        <f>IF(N483="zákl. přenesená",J483,0)</f>
        <v>0</v>
      </c>
      <c r="BH483" s="241">
        <f>IF(N483="sníž. přenesená",J483,0)</f>
        <v>0</v>
      </c>
      <c r="BI483" s="241">
        <f>IF(N483="nulová",J483,0)</f>
        <v>0</v>
      </c>
      <c r="BJ483" s="17" t="s">
        <v>87</v>
      </c>
      <c r="BK483" s="241">
        <f>ROUND(I483*H483,2)</f>
        <v>0</v>
      </c>
      <c r="BL483" s="17" t="s">
        <v>155</v>
      </c>
      <c r="BM483" s="240" t="s">
        <v>688</v>
      </c>
    </row>
    <row r="484" spans="1:47" s="2" customFormat="1" ht="12">
      <c r="A484" s="38"/>
      <c r="B484" s="39"/>
      <c r="C484" s="40"/>
      <c r="D484" s="242" t="s">
        <v>165</v>
      </c>
      <c r="E484" s="40"/>
      <c r="F484" s="243" t="s">
        <v>689</v>
      </c>
      <c r="G484" s="40"/>
      <c r="H484" s="40"/>
      <c r="I484" s="244"/>
      <c r="J484" s="40"/>
      <c r="K484" s="40"/>
      <c r="L484" s="44"/>
      <c r="M484" s="245"/>
      <c r="N484" s="246"/>
      <c r="O484" s="91"/>
      <c r="P484" s="91"/>
      <c r="Q484" s="91"/>
      <c r="R484" s="91"/>
      <c r="S484" s="91"/>
      <c r="T484" s="92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165</v>
      </c>
      <c r="AU484" s="17" t="s">
        <v>89</v>
      </c>
    </row>
    <row r="485" spans="1:65" s="2" customFormat="1" ht="24.15" customHeight="1">
      <c r="A485" s="38"/>
      <c r="B485" s="39"/>
      <c r="C485" s="228" t="s">
        <v>690</v>
      </c>
      <c r="D485" s="228" t="s">
        <v>159</v>
      </c>
      <c r="E485" s="229" t="s">
        <v>691</v>
      </c>
      <c r="F485" s="230" t="s">
        <v>692</v>
      </c>
      <c r="G485" s="231" t="s">
        <v>245</v>
      </c>
      <c r="H485" s="232">
        <v>11.57</v>
      </c>
      <c r="I485" s="233"/>
      <c r="J485" s="234">
        <f>ROUND(I485*H485,2)</f>
        <v>0</v>
      </c>
      <c r="K485" s="235"/>
      <c r="L485" s="44"/>
      <c r="M485" s="236" t="s">
        <v>1</v>
      </c>
      <c r="N485" s="237" t="s">
        <v>44</v>
      </c>
      <c r="O485" s="91"/>
      <c r="P485" s="238">
        <f>O485*H485</f>
        <v>0</v>
      </c>
      <c r="Q485" s="238">
        <v>0.0162</v>
      </c>
      <c r="R485" s="238">
        <f>Q485*H485</f>
        <v>0.187434</v>
      </c>
      <c r="S485" s="238">
        <v>0</v>
      </c>
      <c r="T485" s="239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0" t="s">
        <v>155</v>
      </c>
      <c r="AT485" s="240" t="s">
        <v>159</v>
      </c>
      <c r="AU485" s="240" t="s">
        <v>89</v>
      </c>
      <c r="AY485" s="17" t="s">
        <v>156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7" t="s">
        <v>87</v>
      </c>
      <c r="BK485" s="241">
        <f>ROUND(I485*H485,2)</f>
        <v>0</v>
      </c>
      <c r="BL485" s="17" t="s">
        <v>155</v>
      </c>
      <c r="BM485" s="240" t="s">
        <v>693</v>
      </c>
    </row>
    <row r="486" spans="1:47" s="2" customFormat="1" ht="12">
      <c r="A486" s="38"/>
      <c r="B486" s="39"/>
      <c r="C486" s="40"/>
      <c r="D486" s="242" t="s">
        <v>165</v>
      </c>
      <c r="E486" s="40"/>
      <c r="F486" s="243" t="s">
        <v>694</v>
      </c>
      <c r="G486" s="40"/>
      <c r="H486" s="40"/>
      <c r="I486" s="244"/>
      <c r="J486" s="40"/>
      <c r="K486" s="40"/>
      <c r="L486" s="44"/>
      <c r="M486" s="245"/>
      <c r="N486" s="246"/>
      <c r="O486" s="91"/>
      <c r="P486" s="91"/>
      <c r="Q486" s="91"/>
      <c r="R486" s="91"/>
      <c r="S486" s="91"/>
      <c r="T486" s="92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165</v>
      </c>
      <c r="AU486" s="17" t="s">
        <v>89</v>
      </c>
    </row>
    <row r="487" spans="1:65" s="2" customFormat="1" ht="24.15" customHeight="1">
      <c r="A487" s="38"/>
      <c r="B487" s="39"/>
      <c r="C487" s="228" t="s">
        <v>695</v>
      </c>
      <c r="D487" s="228" t="s">
        <v>159</v>
      </c>
      <c r="E487" s="229" t="s">
        <v>696</v>
      </c>
      <c r="F487" s="230" t="s">
        <v>697</v>
      </c>
      <c r="G487" s="231" t="s">
        <v>245</v>
      </c>
      <c r="H487" s="232">
        <v>24.6</v>
      </c>
      <c r="I487" s="233"/>
      <c r="J487" s="234">
        <f>ROUND(I487*H487,2)</f>
        <v>0</v>
      </c>
      <c r="K487" s="235"/>
      <c r="L487" s="44"/>
      <c r="M487" s="236" t="s">
        <v>1</v>
      </c>
      <c r="N487" s="237" t="s">
        <v>44</v>
      </c>
      <c r="O487" s="91"/>
      <c r="P487" s="238">
        <f>O487*H487</f>
        <v>0</v>
      </c>
      <c r="Q487" s="238">
        <v>0.03358</v>
      </c>
      <c r="R487" s="238">
        <f>Q487*H487</f>
        <v>0.826068</v>
      </c>
      <c r="S487" s="238">
        <v>0</v>
      </c>
      <c r="T487" s="239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40" t="s">
        <v>155</v>
      </c>
      <c r="AT487" s="240" t="s">
        <v>159</v>
      </c>
      <c r="AU487" s="240" t="s">
        <v>89</v>
      </c>
      <c r="AY487" s="17" t="s">
        <v>156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7" t="s">
        <v>87</v>
      </c>
      <c r="BK487" s="241">
        <f>ROUND(I487*H487,2)</f>
        <v>0</v>
      </c>
      <c r="BL487" s="17" t="s">
        <v>155</v>
      </c>
      <c r="BM487" s="240" t="s">
        <v>698</v>
      </c>
    </row>
    <row r="488" spans="1:47" s="2" customFormat="1" ht="12">
      <c r="A488" s="38"/>
      <c r="B488" s="39"/>
      <c r="C488" s="40"/>
      <c r="D488" s="242" t="s">
        <v>165</v>
      </c>
      <c r="E488" s="40"/>
      <c r="F488" s="243" t="s">
        <v>699</v>
      </c>
      <c r="G488" s="40"/>
      <c r="H488" s="40"/>
      <c r="I488" s="244"/>
      <c r="J488" s="40"/>
      <c r="K488" s="40"/>
      <c r="L488" s="44"/>
      <c r="M488" s="245"/>
      <c r="N488" s="246"/>
      <c r="O488" s="91"/>
      <c r="P488" s="91"/>
      <c r="Q488" s="91"/>
      <c r="R488" s="91"/>
      <c r="S488" s="91"/>
      <c r="T488" s="92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165</v>
      </c>
      <c r="AU488" s="17" t="s">
        <v>89</v>
      </c>
    </row>
    <row r="489" spans="1:51" s="13" customFormat="1" ht="12">
      <c r="A489" s="13"/>
      <c r="B489" s="251"/>
      <c r="C489" s="252"/>
      <c r="D489" s="242" t="s">
        <v>257</v>
      </c>
      <c r="E489" s="253" t="s">
        <v>1</v>
      </c>
      <c r="F489" s="254" t="s">
        <v>700</v>
      </c>
      <c r="G489" s="252"/>
      <c r="H489" s="255">
        <v>1.22</v>
      </c>
      <c r="I489" s="256"/>
      <c r="J489" s="252"/>
      <c r="K489" s="252"/>
      <c r="L489" s="257"/>
      <c r="M489" s="258"/>
      <c r="N489" s="259"/>
      <c r="O489" s="259"/>
      <c r="P489" s="259"/>
      <c r="Q489" s="259"/>
      <c r="R489" s="259"/>
      <c r="S489" s="259"/>
      <c r="T489" s="26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1" t="s">
        <v>257</v>
      </c>
      <c r="AU489" s="261" t="s">
        <v>89</v>
      </c>
      <c r="AV489" s="13" t="s">
        <v>89</v>
      </c>
      <c r="AW489" s="13" t="s">
        <v>35</v>
      </c>
      <c r="AX489" s="13" t="s">
        <v>79</v>
      </c>
      <c r="AY489" s="261" t="s">
        <v>156</v>
      </c>
    </row>
    <row r="490" spans="1:51" s="13" customFormat="1" ht="12">
      <c r="A490" s="13"/>
      <c r="B490" s="251"/>
      <c r="C490" s="252"/>
      <c r="D490" s="242" t="s">
        <v>257</v>
      </c>
      <c r="E490" s="253" t="s">
        <v>1</v>
      </c>
      <c r="F490" s="254" t="s">
        <v>701</v>
      </c>
      <c r="G490" s="252"/>
      <c r="H490" s="255">
        <v>2.745</v>
      </c>
      <c r="I490" s="256"/>
      <c r="J490" s="252"/>
      <c r="K490" s="252"/>
      <c r="L490" s="257"/>
      <c r="M490" s="258"/>
      <c r="N490" s="259"/>
      <c r="O490" s="259"/>
      <c r="P490" s="259"/>
      <c r="Q490" s="259"/>
      <c r="R490" s="259"/>
      <c r="S490" s="259"/>
      <c r="T490" s="26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1" t="s">
        <v>257</v>
      </c>
      <c r="AU490" s="261" t="s">
        <v>89</v>
      </c>
      <c r="AV490" s="13" t="s">
        <v>89</v>
      </c>
      <c r="AW490" s="13" t="s">
        <v>35</v>
      </c>
      <c r="AX490" s="13" t="s">
        <v>79</v>
      </c>
      <c r="AY490" s="261" t="s">
        <v>156</v>
      </c>
    </row>
    <row r="491" spans="1:51" s="13" customFormat="1" ht="12">
      <c r="A491" s="13"/>
      <c r="B491" s="251"/>
      <c r="C491" s="252"/>
      <c r="D491" s="242" t="s">
        <v>257</v>
      </c>
      <c r="E491" s="253" t="s">
        <v>1</v>
      </c>
      <c r="F491" s="254" t="s">
        <v>702</v>
      </c>
      <c r="G491" s="252"/>
      <c r="H491" s="255">
        <v>1.83</v>
      </c>
      <c r="I491" s="256"/>
      <c r="J491" s="252"/>
      <c r="K491" s="252"/>
      <c r="L491" s="257"/>
      <c r="M491" s="258"/>
      <c r="N491" s="259"/>
      <c r="O491" s="259"/>
      <c r="P491" s="259"/>
      <c r="Q491" s="259"/>
      <c r="R491" s="259"/>
      <c r="S491" s="259"/>
      <c r="T491" s="26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1" t="s">
        <v>257</v>
      </c>
      <c r="AU491" s="261" t="s">
        <v>89</v>
      </c>
      <c r="AV491" s="13" t="s">
        <v>89</v>
      </c>
      <c r="AW491" s="13" t="s">
        <v>35</v>
      </c>
      <c r="AX491" s="13" t="s">
        <v>79</v>
      </c>
      <c r="AY491" s="261" t="s">
        <v>156</v>
      </c>
    </row>
    <row r="492" spans="1:51" s="13" customFormat="1" ht="12">
      <c r="A492" s="13"/>
      <c r="B492" s="251"/>
      <c r="C492" s="252"/>
      <c r="D492" s="242" t="s">
        <v>257</v>
      </c>
      <c r="E492" s="253" t="s">
        <v>1</v>
      </c>
      <c r="F492" s="254" t="s">
        <v>703</v>
      </c>
      <c r="G492" s="252"/>
      <c r="H492" s="255">
        <v>2.205</v>
      </c>
      <c r="I492" s="256"/>
      <c r="J492" s="252"/>
      <c r="K492" s="252"/>
      <c r="L492" s="257"/>
      <c r="M492" s="258"/>
      <c r="N492" s="259"/>
      <c r="O492" s="259"/>
      <c r="P492" s="259"/>
      <c r="Q492" s="259"/>
      <c r="R492" s="259"/>
      <c r="S492" s="259"/>
      <c r="T492" s="26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1" t="s">
        <v>257</v>
      </c>
      <c r="AU492" s="261" t="s">
        <v>89</v>
      </c>
      <c r="AV492" s="13" t="s">
        <v>89</v>
      </c>
      <c r="AW492" s="13" t="s">
        <v>35</v>
      </c>
      <c r="AX492" s="13" t="s">
        <v>79</v>
      </c>
      <c r="AY492" s="261" t="s">
        <v>156</v>
      </c>
    </row>
    <row r="493" spans="1:51" s="14" customFormat="1" ht="12">
      <c r="A493" s="14"/>
      <c r="B493" s="262"/>
      <c r="C493" s="263"/>
      <c r="D493" s="242" t="s">
        <v>257</v>
      </c>
      <c r="E493" s="264" t="s">
        <v>1</v>
      </c>
      <c r="F493" s="265" t="s">
        <v>444</v>
      </c>
      <c r="G493" s="263"/>
      <c r="H493" s="266">
        <v>8</v>
      </c>
      <c r="I493" s="267"/>
      <c r="J493" s="263"/>
      <c r="K493" s="263"/>
      <c r="L493" s="268"/>
      <c r="M493" s="269"/>
      <c r="N493" s="270"/>
      <c r="O493" s="270"/>
      <c r="P493" s="270"/>
      <c r="Q493" s="270"/>
      <c r="R493" s="270"/>
      <c r="S493" s="270"/>
      <c r="T493" s="27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2" t="s">
        <v>257</v>
      </c>
      <c r="AU493" s="272" t="s">
        <v>89</v>
      </c>
      <c r="AV493" s="14" t="s">
        <v>105</v>
      </c>
      <c r="AW493" s="14" t="s">
        <v>35</v>
      </c>
      <c r="AX493" s="14" t="s">
        <v>79</v>
      </c>
      <c r="AY493" s="272" t="s">
        <v>156</v>
      </c>
    </row>
    <row r="494" spans="1:51" s="13" customFormat="1" ht="12">
      <c r="A494" s="13"/>
      <c r="B494" s="251"/>
      <c r="C494" s="252"/>
      <c r="D494" s="242" t="s">
        <v>257</v>
      </c>
      <c r="E494" s="253" t="s">
        <v>1</v>
      </c>
      <c r="F494" s="254" t="s">
        <v>704</v>
      </c>
      <c r="G494" s="252"/>
      <c r="H494" s="255">
        <v>8.3</v>
      </c>
      <c r="I494" s="256"/>
      <c r="J494" s="252"/>
      <c r="K494" s="252"/>
      <c r="L494" s="257"/>
      <c r="M494" s="258"/>
      <c r="N494" s="259"/>
      <c r="O494" s="259"/>
      <c r="P494" s="259"/>
      <c r="Q494" s="259"/>
      <c r="R494" s="259"/>
      <c r="S494" s="259"/>
      <c r="T494" s="26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1" t="s">
        <v>257</v>
      </c>
      <c r="AU494" s="261" t="s">
        <v>89</v>
      </c>
      <c r="AV494" s="13" t="s">
        <v>89</v>
      </c>
      <c r="AW494" s="13" t="s">
        <v>35</v>
      </c>
      <c r="AX494" s="13" t="s">
        <v>79</v>
      </c>
      <c r="AY494" s="261" t="s">
        <v>156</v>
      </c>
    </row>
    <row r="495" spans="1:51" s="14" customFormat="1" ht="12">
      <c r="A495" s="14"/>
      <c r="B495" s="262"/>
      <c r="C495" s="263"/>
      <c r="D495" s="242" t="s">
        <v>257</v>
      </c>
      <c r="E495" s="264" t="s">
        <v>1</v>
      </c>
      <c r="F495" s="265" t="s">
        <v>477</v>
      </c>
      <c r="G495" s="263"/>
      <c r="H495" s="266">
        <v>8.3</v>
      </c>
      <c r="I495" s="267"/>
      <c r="J495" s="263"/>
      <c r="K495" s="263"/>
      <c r="L495" s="268"/>
      <c r="M495" s="269"/>
      <c r="N495" s="270"/>
      <c r="O495" s="270"/>
      <c r="P495" s="270"/>
      <c r="Q495" s="270"/>
      <c r="R495" s="270"/>
      <c r="S495" s="270"/>
      <c r="T495" s="27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2" t="s">
        <v>257</v>
      </c>
      <c r="AU495" s="272" t="s">
        <v>89</v>
      </c>
      <c r="AV495" s="14" t="s">
        <v>105</v>
      </c>
      <c r="AW495" s="14" t="s">
        <v>35</v>
      </c>
      <c r="AX495" s="14" t="s">
        <v>79</v>
      </c>
      <c r="AY495" s="272" t="s">
        <v>156</v>
      </c>
    </row>
    <row r="496" spans="1:51" s="13" customFormat="1" ht="12">
      <c r="A496" s="13"/>
      <c r="B496" s="251"/>
      <c r="C496" s="252"/>
      <c r="D496" s="242" t="s">
        <v>257</v>
      </c>
      <c r="E496" s="253" t="s">
        <v>1</v>
      </c>
      <c r="F496" s="254" t="s">
        <v>704</v>
      </c>
      <c r="G496" s="252"/>
      <c r="H496" s="255">
        <v>8.3</v>
      </c>
      <c r="I496" s="256"/>
      <c r="J496" s="252"/>
      <c r="K496" s="252"/>
      <c r="L496" s="257"/>
      <c r="M496" s="258"/>
      <c r="N496" s="259"/>
      <c r="O496" s="259"/>
      <c r="P496" s="259"/>
      <c r="Q496" s="259"/>
      <c r="R496" s="259"/>
      <c r="S496" s="259"/>
      <c r="T496" s="26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1" t="s">
        <v>257</v>
      </c>
      <c r="AU496" s="261" t="s">
        <v>89</v>
      </c>
      <c r="AV496" s="13" t="s">
        <v>89</v>
      </c>
      <c r="AW496" s="13" t="s">
        <v>35</v>
      </c>
      <c r="AX496" s="13" t="s">
        <v>79</v>
      </c>
      <c r="AY496" s="261" t="s">
        <v>156</v>
      </c>
    </row>
    <row r="497" spans="1:51" s="14" customFormat="1" ht="12">
      <c r="A497" s="14"/>
      <c r="B497" s="262"/>
      <c r="C497" s="263"/>
      <c r="D497" s="242" t="s">
        <v>257</v>
      </c>
      <c r="E497" s="264" t="s">
        <v>1</v>
      </c>
      <c r="F497" s="265" t="s">
        <v>479</v>
      </c>
      <c r="G497" s="263"/>
      <c r="H497" s="266">
        <v>8.3</v>
      </c>
      <c r="I497" s="267"/>
      <c r="J497" s="263"/>
      <c r="K497" s="263"/>
      <c r="L497" s="268"/>
      <c r="M497" s="269"/>
      <c r="N497" s="270"/>
      <c r="O497" s="270"/>
      <c r="P497" s="270"/>
      <c r="Q497" s="270"/>
      <c r="R497" s="270"/>
      <c r="S497" s="270"/>
      <c r="T497" s="27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2" t="s">
        <v>257</v>
      </c>
      <c r="AU497" s="272" t="s">
        <v>89</v>
      </c>
      <c r="AV497" s="14" t="s">
        <v>105</v>
      </c>
      <c r="AW497" s="14" t="s">
        <v>35</v>
      </c>
      <c r="AX497" s="14" t="s">
        <v>79</v>
      </c>
      <c r="AY497" s="272" t="s">
        <v>156</v>
      </c>
    </row>
    <row r="498" spans="1:51" s="15" customFormat="1" ht="12">
      <c r="A498" s="15"/>
      <c r="B498" s="284"/>
      <c r="C498" s="285"/>
      <c r="D498" s="242" t="s">
        <v>257</v>
      </c>
      <c r="E498" s="286" t="s">
        <v>1</v>
      </c>
      <c r="F498" s="287" t="s">
        <v>342</v>
      </c>
      <c r="G498" s="285"/>
      <c r="H498" s="288">
        <v>24.6</v>
      </c>
      <c r="I498" s="289"/>
      <c r="J498" s="285"/>
      <c r="K498" s="285"/>
      <c r="L498" s="290"/>
      <c r="M498" s="291"/>
      <c r="N498" s="292"/>
      <c r="O498" s="292"/>
      <c r="P498" s="292"/>
      <c r="Q498" s="292"/>
      <c r="R498" s="292"/>
      <c r="S498" s="292"/>
      <c r="T498" s="293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94" t="s">
        <v>257</v>
      </c>
      <c r="AU498" s="294" t="s">
        <v>89</v>
      </c>
      <c r="AV498" s="15" t="s">
        <v>155</v>
      </c>
      <c r="AW498" s="15" t="s">
        <v>35</v>
      </c>
      <c r="AX498" s="15" t="s">
        <v>87</v>
      </c>
      <c r="AY498" s="294" t="s">
        <v>156</v>
      </c>
    </row>
    <row r="499" spans="1:65" s="2" customFormat="1" ht="24.15" customHeight="1">
      <c r="A499" s="38"/>
      <c r="B499" s="39"/>
      <c r="C499" s="228" t="s">
        <v>705</v>
      </c>
      <c r="D499" s="228" t="s">
        <v>159</v>
      </c>
      <c r="E499" s="229" t="s">
        <v>706</v>
      </c>
      <c r="F499" s="230" t="s">
        <v>707</v>
      </c>
      <c r="G499" s="231" t="s">
        <v>245</v>
      </c>
      <c r="H499" s="232">
        <v>11.57</v>
      </c>
      <c r="I499" s="233"/>
      <c r="J499" s="234">
        <f>ROUND(I499*H499,2)</f>
        <v>0</v>
      </c>
      <c r="K499" s="235"/>
      <c r="L499" s="44"/>
      <c r="M499" s="236" t="s">
        <v>1</v>
      </c>
      <c r="N499" s="237" t="s">
        <v>44</v>
      </c>
      <c r="O499" s="91"/>
      <c r="P499" s="238">
        <f>O499*H499</f>
        <v>0</v>
      </c>
      <c r="Q499" s="238">
        <v>0.004</v>
      </c>
      <c r="R499" s="238">
        <f>Q499*H499</f>
        <v>0.04628</v>
      </c>
      <c r="S499" s="238">
        <v>0</v>
      </c>
      <c r="T499" s="239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40" t="s">
        <v>155</v>
      </c>
      <c r="AT499" s="240" t="s">
        <v>159</v>
      </c>
      <c r="AU499" s="240" t="s">
        <v>89</v>
      </c>
      <c r="AY499" s="17" t="s">
        <v>156</v>
      </c>
      <c r="BE499" s="241">
        <f>IF(N499="základní",J499,0)</f>
        <v>0</v>
      </c>
      <c r="BF499" s="241">
        <f>IF(N499="snížená",J499,0)</f>
        <v>0</v>
      </c>
      <c r="BG499" s="241">
        <f>IF(N499="zákl. přenesená",J499,0)</f>
        <v>0</v>
      </c>
      <c r="BH499" s="241">
        <f>IF(N499="sníž. přenesená",J499,0)</f>
        <v>0</v>
      </c>
      <c r="BI499" s="241">
        <f>IF(N499="nulová",J499,0)</f>
        <v>0</v>
      </c>
      <c r="BJ499" s="17" t="s">
        <v>87</v>
      </c>
      <c r="BK499" s="241">
        <f>ROUND(I499*H499,2)</f>
        <v>0</v>
      </c>
      <c r="BL499" s="17" t="s">
        <v>155</v>
      </c>
      <c r="BM499" s="240" t="s">
        <v>708</v>
      </c>
    </row>
    <row r="500" spans="1:47" s="2" customFormat="1" ht="12">
      <c r="A500" s="38"/>
      <c r="B500" s="39"/>
      <c r="C500" s="40"/>
      <c r="D500" s="242" t="s">
        <v>165</v>
      </c>
      <c r="E500" s="40"/>
      <c r="F500" s="243" t="s">
        <v>709</v>
      </c>
      <c r="G500" s="40"/>
      <c r="H500" s="40"/>
      <c r="I500" s="244"/>
      <c r="J500" s="40"/>
      <c r="K500" s="40"/>
      <c r="L500" s="44"/>
      <c r="M500" s="245"/>
      <c r="N500" s="246"/>
      <c r="O500" s="91"/>
      <c r="P500" s="91"/>
      <c r="Q500" s="91"/>
      <c r="R500" s="91"/>
      <c r="S500" s="91"/>
      <c r="T500" s="92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165</v>
      </c>
      <c r="AU500" s="17" t="s">
        <v>89</v>
      </c>
    </row>
    <row r="501" spans="1:65" s="2" customFormat="1" ht="24.15" customHeight="1">
      <c r="A501" s="38"/>
      <c r="B501" s="39"/>
      <c r="C501" s="228" t="s">
        <v>710</v>
      </c>
      <c r="D501" s="228" t="s">
        <v>159</v>
      </c>
      <c r="E501" s="229" t="s">
        <v>711</v>
      </c>
      <c r="F501" s="230" t="s">
        <v>712</v>
      </c>
      <c r="G501" s="231" t="s">
        <v>245</v>
      </c>
      <c r="H501" s="232">
        <v>44.632</v>
      </c>
      <c r="I501" s="233"/>
      <c r="J501" s="234">
        <f>ROUND(I501*H501,2)</f>
        <v>0</v>
      </c>
      <c r="K501" s="235"/>
      <c r="L501" s="44"/>
      <c r="M501" s="236" t="s">
        <v>1</v>
      </c>
      <c r="N501" s="237" t="s">
        <v>44</v>
      </c>
      <c r="O501" s="91"/>
      <c r="P501" s="238">
        <f>O501*H501</f>
        <v>0</v>
      </c>
      <c r="Q501" s="238">
        <v>0.0065</v>
      </c>
      <c r="R501" s="238">
        <f>Q501*H501</f>
        <v>0.290108</v>
      </c>
      <c r="S501" s="238">
        <v>0</v>
      </c>
      <c r="T501" s="239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40" t="s">
        <v>155</v>
      </c>
      <c r="AT501" s="240" t="s">
        <v>159</v>
      </c>
      <c r="AU501" s="240" t="s">
        <v>89</v>
      </c>
      <c r="AY501" s="17" t="s">
        <v>156</v>
      </c>
      <c r="BE501" s="241">
        <f>IF(N501="základní",J501,0)</f>
        <v>0</v>
      </c>
      <c r="BF501" s="241">
        <f>IF(N501="snížená",J501,0)</f>
        <v>0</v>
      </c>
      <c r="BG501" s="241">
        <f>IF(N501="zákl. přenesená",J501,0)</f>
        <v>0</v>
      </c>
      <c r="BH501" s="241">
        <f>IF(N501="sníž. přenesená",J501,0)</f>
        <v>0</v>
      </c>
      <c r="BI501" s="241">
        <f>IF(N501="nulová",J501,0)</f>
        <v>0</v>
      </c>
      <c r="BJ501" s="17" t="s">
        <v>87</v>
      </c>
      <c r="BK501" s="241">
        <f>ROUND(I501*H501,2)</f>
        <v>0</v>
      </c>
      <c r="BL501" s="17" t="s">
        <v>155</v>
      </c>
      <c r="BM501" s="240" t="s">
        <v>713</v>
      </c>
    </row>
    <row r="502" spans="1:47" s="2" customFormat="1" ht="12">
      <c r="A502" s="38"/>
      <c r="B502" s="39"/>
      <c r="C502" s="40"/>
      <c r="D502" s="242" t="s">
        <v>165</v>
      </c>
      <c r="E502" s="40"/>
      <c r="F502" s="243" t="s">
        <v>714</v>
      </c>
      <c r="G502" s="40"/>
      <c r="H502" s="40"/>
      <c r="I502" s="244"/>
      <c r="J502" s="40"/>
      <c r="K502" s="40"/>
      <c r="L502" s="44"/>
      <c r="M502" s="245"/>
      <c r="N502" s="246"/>
      <c r="O502" s="91"/>
      <c r="P502" s="91"/>
      <c r="Q502" s="91"/>
      <c r="R502" s="91"/>
      <c r="S502" s="91"/>
      <c r="T502" s="92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165</v>
      </c>
      <c r="AU502" s="17" t="s">
        <v>89</v>
      </c>
    </row>
    <row r="503" spans="1:51" s="13" customFormat="1" ht="12">
      <c r="A503" s="13"/>
      <c r="B503" s="251"/>
      <c r="C503" s="252"/>
      <c r="D503" s="242" t="s">
        <v>257</v>
      </c>
      <c r="E503" s="253" t="s">
        <v>1</v>
      </c>
      <c r="F503" s="254" t="s">
        <v>715</v>
      </c>
      <c r="G503" s="252"/>
      <c r="H503" s="255">
        <v>16.6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1" t="s">
        <v>257</v>
      </c>
      <c r="AU503" s="261" t="s">
        <v>89</v>
      </c>
      <c r="AV503" s="13" t="s">
        <v>89</v>
      </c>
      <c r="AW503" s="13" t="s">
        <v>35</v>
      </c>
      <c r="AX503" s="13" t="s">
        <v>79</v>
      </c>
      <c r="AY503" s="261" t="s">
        <v>156</v>
      </c>
    </row>
    <row r="504" spans="1:51" s="14" customFormat="1" ht="12">
      <c r="A504" s="14"/>
      <c r="B504" s="262"/>
      <c r="C504" s="263"/>
      <c r="D504" s="242" t="s">
        <v>257</v>
      </c>
      <c r="E504" s="264" t="s">
        <v>1</v>
      </c>
      <c r="F504" s="265" t="s">
        <v>716</v>
      </c>
      <c r="G504" s="263"/>
      <c r="H504" s="266">
        <v>16.6</v>
      </c>
      <c r="I504" s="267"/>
      <c r="J504" s="263"/>
      <c r="K504" s="263"/>
      <c r="L504" s="268"/>
      <c r="M504" s="269"/>
      <c r="N504" s="270"/>
      <c r="O504" s="270"/>
      <c r="P504" s="270"/>
      <c r="Q504" s="270"/>
      <c r="R504" s="270"/>
      <c r="S504" s="270"/>
      <c r="T504" s="27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2" t="s">
        <v>257</v>
      </c>
      <c r="AU504" s="272" t="s">
        <v>89</v>
      </c>
      <c r="AV504" s="14" t="s">
        <v>105</v>
      </c>
      <c r="AW504" s="14" t="s">
        <v>35</v>
      </c>
      <c r="AX504" s="14" t="s">
        <v>79</v>
      </c>
      <c r="AY504" s="272" t="s">
        <v>156</v>
      </c>
    </row>
    <row r="505" spans="1:51" s="13" customFormat="1" ht="12">
      <c r="A505" s="13"/>
      <c r="B505" s="251"/>
      <c r="C505" s="252"/>
      <c r="D505" s="242" t="s">
        <v>257</v>
      </c>
      <c r="E505" s="253" t="s">
        <v>1</v>
      </c>
      <c r="F505" s="254" t="s">
        <v>717</v>
      </c>
      <c r="G505" s="252"/>
      <c r="H505" s="255">
        <v>35.7</v>
      </c>
      <c r="I505" s="256"/>
      <c r="J505" s="252"/>
      <c r="K505" s="252"/>
      <c r="L505" s="257"/>
      <c r="M505" s="258"/>
      <c r="N505" s="259"/>
      <c r="O505" s="259"/>
      <c r="P505" s="259"/>
      <c r="Q505" s="259"/>
      <c r="R505" s="259"/>
      <c r="S505" s="259"/>
      <c r="T505" s="26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1" t="s">
        <v>257</v>
      </c>
      <c r="AU505" s="261" t="s">
        <v>89</v>
      </c>
      <c r="AV505" s="13" t="s">
        <v>89</v>
      </c>
      <c r="AW505" s="13" t="s">
        <v>35</v>
      </c>
      <c r="AX505" s="13" t="s">
        <v>79</v>
      </c>
      <c r="AY505" s="261" t="s">
        <v>156</v>
      </c>
    </row>
    <row r="506" spans="1:51" s="14" customFormat="1" ht="12">
      <c r="A506" s="14"/>
      <c r="B506" s="262"/>
      <c r="C506" s="263"/>
      <c r="D506" s="242" t="s">
        <v>257</v>
      </c>
      <c r="E506" s="264" t="s">
        <v>1</v>
      </c>
      <c r="F506" s="265" t="s">
        <v>341</v>
      </c>
      <c r="G506" s="263"/>
      <c r="H506" s="266">
        <v>35.7</v>
      </c>
      <c r="I506" s="267"/>
      <c r="J506" s="263"/>
      <c r="K506" s="263"/>
      <c r="L506" s="268"/>
      <c r="M506" s="269"/>
      <c r="N506" s="270"/>
      <c r="O506" s="270"/>
      <c r="P506" s="270"/>
      <c r="Q506" s="270"/>
      <c r="R506" s="270"/>
      <c r="S506" s="270"/>
      <c r="T506" s="271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2" t="s">
        <v>257</v>
      </c>
      <c r="AU506" s="272" t="s">
        <v>89</v>
      </c>
      <c r="AV506" s="14" t="s">
        <v>105</v>
      </c>
      <c r="AW506" s="14" t="s">
        <v>35</v>
      </c>
      <c r="AX506" s="14" t="s">
        <v>79</v>
      </c>
      <c r="AY506" s="272" t="s">
        <v>156</v>
      </c>
    </row>
    <row r="507" spans="1:51" s="13" customFormat="1" ht="12">
      <c r="A507" s="13"/>
      <c r="B507" s="251"/>
      <c r="C507" s="252"/>
      <c r="D507" s="242" t="s">
        <v>257</v>
      </c>
      <c r="E507" s="253" t="s">
        <v>1</v>
      </c>
      <c r="F507" s="254" t="s">
        <v>718</v>
      </c>
      <c r="G507" s="252"/>
      <c r="H507" s="255">
        <v>-4.5</v>
      </c>
      <c r="I507" s="256"/>
      <c r="J507" s="252"/>
      <c r="K507" s="252"/>
      <c r="L507" s="257"/>
      <c r="M507" s="258"/>
      <c r="N507" s="259"/>
      <c r="O507" s="259"/>
      <c r="P507" s="259"/>
      <c r="Q507" s="259"/>
      <c r="R507" s="259"/>
      <c r="S507" s="259"/>
      <c r="T507" s="26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1" t="s">
        <v>257</v>
      </c>
      <c r="AU507" s="261" t="s">
        <v>89</v>
      </c>
      <c r="AV507" s="13" t="s">
        <v>89</v>
      </c>
      <c r="AW507" s="13" t="s">
        <v>35</v>
      </c>
      <c r="AX507" s="13" t="s">
        <v>79</v>
      </c>
      <c r="AY507" s="261" t="s">
        <v>156</v>
      </c>
    </row>
    <row r="508" spans="1:51" s="14" customFormat="1" ht="12">
      <c r="A508" s="14"/>
      <c r="B508" s="262"/>
      <c r="C508" s="263"/>
      <c r="D508" s="242" t="s">
        <v>257</v>
      </c>
      <c r="E508" s="264" t="s">
        <v>1</v>
      </c>
      <c r="F508" s="265" t="s">
        <v>719</v>
      </c>
      <c r="G508" s="263"/>
      <c r="H508" s="266">
        <v>-4.5</v>
      </c>
      <c r="I508" s="267"/>
      <c r="J508" s="263"/>
      <c r="K508" s="263"/>
      <c r="L508" s="268"/>
      <c r="M508" s="269"/>
      <c r="N508" s="270"/>
      <c r="O508" s="270"/>
      <c r="P508" s="270"/>
      <c r="Q508" s="270"/>
      <c r="R508" s="270"/>
      <c r="S508" s="270"/>
      <c r="T508" s="27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2" t="s">
        <v>257</v>
      </c>
      <c r="AU508" s="272" t="s">
        <v>89</v>
      </c>
      <c r="AV508" s="14" t="s">
        <v>105</v>
      </c>
      <c r="AW508" s="14" t="s">
        <v>35</v>
      </c>
      <c r="AX508" s="14" t="s">
        <v>79</v>
      </c>
      <c r="AY508" s="272" t="s">
        <v>156</v>
      </c>
    </row>
    <row r="509" spans="1:51" s="13" customFormat="1" ht="12">
      <c r="A509" s="13"/>
      <c r="B509" s="251"/>
      <c r="C509" s="252"/>
      <c r="D509" s="242" t="s">
        <v>257</v>
      </c>
      <c r="E509" s="253" t="s">
        <v>1</v>
      </c>
      <c r="F509" s="254" t="s">
        <v>720</v>
      </c>
      <c r="G509" s="252"/>
      <c r="H509" s="255">
        <v>-3.168</v>
      </c>
      <c r="I509" s="256"/>
      <c r="J509" s="252"/>
      <c r="K509" s="252"/>
      <c r="L509" s="257"/>
      <c r="M509" s="258"/>
      <c r="N509" s="259"/>
      <c r="O509" s="259"/>
      <c r="P509" s="259"/>
      <c r="Q509" s="259"/>
      <c r="R509" s="259"/>
      <c r="S509" s="259"/>
      <c r="T509" s="26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1" t="s">
        <v>257</v>
      </c>
      <c r="AU509" s="261" t="s">
        <v>89</v>
      </c>
      <c r="AV509" s="13" t="s">
        <v>89</v>
      </c>
      <c r="AW509" s="13" t="s">
        <v>35</v>
      </c>
      <c r="AX509" s="13" t="s">
        <v>79</v>
      </c>
      <c r="AY509" s="261" t="s">
        <v>156</v>
      </c>
    </row>
    <row r="510" spans="1:51" s="14" customFormat="1" ht="12">
      <c r="A510" s="14"/>
      <c r="B510" s="262"/>
      <c r="C510" s="263"/>
      <c r="D510" s="242" t="s">
        <v>257</v>
      </c>
      <c r="E510" s="264" t="s">
        <v>1</v>
      </c>
      <c r="F510" s="265" t="s">
        <v>721</v>
      </c>
      <c r="G510" s="263"/>
      <c r="H510" s="266">
        <v>-3.168</v>
      </c>
      <c r="I510" s="267"/>
      <c r="J510" s="263"/>
      <c r="K510" s="263"/>
      <c r="L510" s="268"/>
      <c r="M510" s="269"/>
      <c r="N510" s="270"/>
      <c r="O510" s="270"/>
      <c r="P510" s="270"/>
      <c r="Q510" s="270"/>
      <c r="R510" s="270"/>
      <c r="S510" s="270"/>
      <c r="T510" s="27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2" t="s">
        <v>257</v>
      </c>
      <c r="AU510" s="272" t="s">
        <v>89</v>
      </c>
      <c r="AV510" s="14" t="s">
        <v>105</v>
      </c>
      <c r="AW510" s="14" t="s">
        <v>35</v>
      </c>
      <c r="AX510" s="14" t="s">
        <v>79</v>
      </c>
      <c r="AY510" s="272" t="s">
        <v>156</v>
      </c>
    </row>
    <row r="511" spans="1:51" s="15" customFormat="1" ht="12">
      <c r="A511" s="15"/>
      <c r="B511" s="284"/>
      <c r="C511" s="285"/>
      <c r="D511" s="242" t="s">
        <v>257</v>
      </c>
      <c r="E511" s="286" t="s">
        <v>1</v>
      </c>
      <c r="F511" s="287" t="s">
        <v>342</v>
      </c>
      <c r="G511" s="285"/>
      <c r="H511" s="288">
        <v>44.632000000000005</v>
      </c>
      <c r="I511" s="289"/>
      <c r="J511" s="285"/>
      <c r="K511" s="285"/>
      <c r="L511" s="290"/>
      <c r="M511" s="291"/>
      <c r="N511" s="292"/>
      <c r="O511" s="292"/>
      <c r="P511" s="292"/>
      <c r="Q511" s="292"/>
      <c r="R511" s="292"/>
      <c r="S511" s="292"/>
      <c r="T511" s="293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94" t="s">
        <v>257</v>
      </c>
      <c r="AU511" s="294" t="s">
        <v>89</v>
      </c>
      <c r="AV511" s="15" t="s">
        <v>155</v>
      </c>
      <c r="AW511" s="15" t="s">
        <v>35</v>
      </c>
      <c r="AX511" s="15" t="s">
        <v>87</v>
      </c>
      <c r="AY511" s="294" t="s">
        <v>156</v>
      </c>
    </row>
    <row r="512" spans="1:65" s="2" customFormat="1" ht="33" customHeight="1">
      <c r="A512" s="38"/>
      <c r="B512" s="39"/>
      <c r="C512" s="228" t="s">
        <v>722</v>
      </c>
      <c r="D512" s="228" t="s">
        <v>159</v>
      </c>
      <c r="E512" s="229" t="s">
        <v>723</v>
      </c>
      <c r="F512" s="230" t="s">
        <v>724</v>
      </c>
      <c r="G512" s="231" t="s">
        <v>474</v>
      </c>
      <c r="H512" s="232">
        <v>12</v>
      </c>
      <c r="I512" s="233"/>
      <c r="J512" s="234">
        <f>ROUND(I512*H512,2)</f>
        <v>0</v>
      </c>
      <c r="K512" s="235"/>
      <c r="L512" s="44"/>
      <c r="M512" s="236" t="s">
        <v>1</v>
      </c>
      <c r="N512" s="237" t="s">
        <v>44</v>
      </c>
      <c r="O512" s="91"/>
      <c r="P512" s="238">
        <f>O512*H512</f>
        <v>0</v>
      </c>
      <c r="Q512" s="238">
        <v>0.00152</v>
      </c>
      <c r="R512" s="238">
        <f>Q512*H512</f>
        <v>0.01824</v>
      </c>
      <c r="S512" s="238">
        <v>0</v>
      </c>
      <c r="T512" s="239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40" t="s">
        <v>155</v>
      </c>
      <c r="AT512" s="240" t="s">
        <v>159</v>
      </c>
      <c r="AU512" s="240" t="s">
        <v>89</v>
      </c>
      <c r="AY512" s="17" t="s">
        <v>156</v>
      </c>
      <c r="BE512" s="241">
        <f>IF(N512="základní",J512,0)</f>
        <v>0</v>
      </c>
      <c r="BF512" s="241">
        <f>IF(N512="snížená",J512,0)</f>
        <v>0</v>
      </c>
      <c r="BG512" s="241">
        <f>IF(N512="zákl. přenesená",J512,0)</f>
        <v>0</v>
      </c>
      <c r="BH512" s="241">
        <f>IF(N512="sníž. přenesená",J512,0)</f>
        <v>0</v>
      </c>
      <c r="BI512" s="241">
        <f>IF(N512="nulová",J512,0)</f>
        <v>0</v>
      </c>
      <c r="BJ512" s="17" t="s">
        <v>87</v>
      </c>
      <c r="BK512" s="241">
        <f>ROUND(I512*H512,2)</f>
        <v>0</v>
      </c>
      <c r="BL512" s="17" t="s">
        <v>155</v>
      </c>
      <c r="BM512" s="240" t="s">
        <v>725</v>
      </c>
    </row>
    <row r="513" spans="1:47" s="2" customFormat="1" ht="12">
      <c r="A513" s="38"/>
      <c r="B513" s="39"/>
      <c r="C513" s="40"/>
      <c r="D513" s="242" t="s">
        <v>165</v>
      </c>
      <c r="E513" s="40"/>
      <c r="F513" s="243" t="s">
        <v>726</v>
      </c>
      <c r="G513" s="40"/>
      <c r="H513" s="40"/>
      <c r="I513" s="244"/>
      <c r="J513" s="40"/>
      <c r="K513" s="40"/>
      <c r="L513" s="44"/>
      <c r="M513" s="245"/>
      <c r="N513" s="246"/>
      <c r="O513" s="91"/>
      <c r="P513" s="91"/>
      <c r="Q513" s="91"/>
      <c r="R513" s="91"/>
      <c r="S513" s="91"/>
      <c r="T513" s="92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165</v>
      </c>
      <c r="AU513" s="17" t="s">
        <v>89</v>
      </c>
    </row>
    <row r="514" spans="1:65" s="2" customFormat="1" ht="24.15" customHeight="1">
      <c r="A514" s="38"/>
      <c r="B514" s="39"/>
      <c r="C514" s="228" t="s">
        <v>727</v>
      </c>
      <c r="D514" s="228" t="s">
        <v>159</v>
      </c>
      <c r="E514" s="229" t="s">
        <v>728</v>
      </c>
      <c r="F514" s="230" t="s">
        <v>729</v>
      </c>
      <c r="G514" s="231" t="s">
        <v>245</v>
      </c>
      <c r="H514" s="232">
        <v>0.48</v>
      </c>
      <c r="I514" s="233"/>
      <c r="J514" s="234">
        <f>ROUND(I514*H514,2)</f>
        <v>0</v>
      </c>
      <c r="K514" s="235"/>
      <c r="L514" s="44"/>
      <c r="M514" s="236" t="s">
        <v>1</v>
      </c>
      <c r="N514" s="237" t="s">
        <v>44</v>
      </c>
      <c r="O514" s="91"/>
      <c r="P514" s="238">
        <f>O514*H514</f>
        <v>0</v>
      </c>
      <c r="Q514" s="238">
        <v>0.0231</v>
      </c>
      <c r="R514" s="238">
        <f>Q514*H514</f>
        <v>0.011087999999999999</v>
      </c>
      <c r="S514" s="238">
        <v>0</v>
      </c>
      <c r="T514" s="239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40" t="s">
        <v>155</v>
      </c>
      <c r="AT514" s="240" t="s">
        <v>159</v>
      </c>
      <c r="AU514" s="240" t="s">
        <v>89</v>
      </c>
      <c r="AY514" s="17" t="s">
        <v>156</v>
      </c>
      <c r="BE514" s="241">
        <f>IF(N514="základní",J514,0)</f>
        <v>0</v>
      </c>
      <c r="BF514" s="241">
        <f>IF(N514="snížená",J514,0)</f>
        <v>0</v>
      </c>
      <c r="BG514" s="241">
        <f>IF(N514="zákl. přenesená",J514,0)</f>
        <v>0</v>
      </c>
      <c r="BH514" s="241">
        <f>IF(N514="sníž. přenesená",J514,0)</f>
        <v>0</v>
      </c>
      <c r="BI514" s="241">
        <f>IF(N514="nulová",J514,0)</f>
        <v>0</v>
      </c>
      <c r="BJ514" s="17" t="s">
        <v>87</v>
      </c>
      <c r="BK514" s="241">
        <f>ROUND(I514*H514,2)</f>
        <v>0</v>
      </c>
      <c r="BL514" s="17" t="s">
        <v>155</v>
      </c>
      <c r="BM514" s="240" t="s">
        <v>730</v>
      </c>
    </row>
    <row r="515" spans="1:47" s="2" customFormat="1" ht="12">
      <c r="A515" s="38"/>
      <c r="B515" s="39"/>
      <c r="C515" s="40"/>
      <c r="D515" s="242" t="s">
        <v>165</v>
      </c>
      <c r="E515" s="40"/>
      <c r="F515" s="243" t="s">
        <v>731</v>
      </c>
      <c r="G515" s="40"/>
      <c r="H515" s="40"/>
      <c r="I515" s="244"/>
      <c r="J515" s="40"/>
      <c r="K515" s="40"/>
      <c r="L515" s="44"/>
      <c r="M515" s="245"/>
      <c r="N515" s="246"/>
      <c r="O515" s="91"/>
      <c r="P515" s="91"/>
      <c r="Q515" s="91"/>
      <c r="R515" s="91"/>
      <c r="S515" s="91"/>
      <c r="T515" s="92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165</v>
      </c>
      <c r="AU515" s="17" t="s">
        <v>89</v>
      </c>
    </row>
    <row r="516" spans="1:51" s="13" customFormat="1" ht="12">
      <c r="A516" s="13"/>
      <c r="B516" s="251"/>
      <c r="C516" s="252"/>
      <c r="D516" s="242" t="s">
        <v>257</v>
      </c>
      <c r="E516" s="253" t="s">
        <v>1</v>
      </c>
      <c r="F516" s="254" t="s">
        <v>732</v>
      </c>
      <c r="G516" s="252"/>
      <c r="H516" s="255">
        <v>0.48</v>
      </c>
      <c r="I516" s="256"/>
      <c r="J516" s="252"/>
      <c r="K516" s="252"/>
      <c r="L516" s="257"/>
      <c r="M516" s="258"/>
      <c r="N516" s="259"/>
      <c r="O516" s="259"/>
      <c r="P516" s="259"/>
      <c r="Q516" s="259"/>
      <c r="R516" s="259"/>
      <c r="S516" s="259"/>
      <c r="T516" s="26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1" t="s">
        <v>257</v>
      </c>
      <c r="AU516" s="261" t="s">
        <v>89</v>
      </c>
      <c r="AV516" s="13" t="s">
        <v>89</v>
      </c>
      <c r="AW516" s="13" t="s">
        <v>35</v>
      </c>
      <c r="AX516" s="13" t="s">
        <v>79</v>
      </c>
      <c r="AY516" s="261" t="s">
        <v>156</v>
      </c>
    </row>
    <row r="517" spans="1:51" s="14" customFormat="1" ht="12">
      <c r="A517" s="14"/>
      <c r="B517" s="262"/>
      <c r="C517" s="263"/>
      <c r="D517" s="242" t="s">
        <v>257</v>
      </c>
      <c r="E517" s="264" t="s">
        <v>1</v>
      </c>
      <c r="F517" s="265" t="s">
        <v>733</v>
      </c>
      <c r="G517" s="263"/>
      <c r="H517" s="266">
        <v>0.48</v>
      </c>
      <c r="I517" s="267"/>
      <c r="J517" s="263"/>
      <c r="K517" s="263"/>
      <c r="L517" s="268"/>
      <c r="M517" s="269"/>
      <c r="N517" s="270"/>
      <c r="O517" s="270"/>
      <c r="P517" s="270"/>
      <c r="Q517" s="270"/>
      <c r="R517" s="270"/>
      <c r="S517" s="270"/>
      <c r="T517" s="27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2" t="s">
        <v>257</v>
      </c>
      <c r="AU517" s="272" t="s">
        <v>89</v>
      </c>
      <c r="AV517" s="14" t="s">
        <v>105</v>
      </c>
      <c r="AW517" s="14" t="s">
        <v>35</v>
      </c>
      <c r="AX517" s="14" t="s">
        <v>87</v>
      </c>
      <c r="AY517" s="272" t="s">
        <v>156</v>
      </c>
    </row>
    <row r="518" spans="1:65" s="2" customFormat="1" ht="24.15" customHeight="1">
      <c r="A518" s="38"/>
      <c r="B518" s="39"/>
      <c r="C518" s="228" t="s">
        <v>734</v>
      </c>
      <c r="D518" s="228" t="s">
        <v>159</v>
      </c>
      <c r="E518" s="229" t="s">
        <v>735</v>
      </c>
      <c r="F518" s="230" t="s">
        <v>729</v>
      </c>
      <c r="G518" s="231" t="s">
        <v>245</v>
      </c>
      <c r="H518" s="232">
        <v>44.634</v>
      </c>
      <c r="I518" s="233"/>
      <c r="J518" s="234">
        <f>ROUND(I518*H518,2)</f>
        <v>0</v>
      </c>
      <c r="K518" s="235"/>
      <c r="L518" s="44"/>
      <c r="M518" s="236" t="s">
        <v>1</v>
      </c>
      <c r="N518" s="237" t="s">
        <v>44</v>
      </c>
      <c r="O518" s="91"/>
      <c r="P518" s="238">
        <f>O518*H518</f>
        <v>0</v>
      </c>
      <c r="Q518" s="238">
        <v>0.0231</v>
      </c>
      <c r="R518" s="238">
        <f>Q518*H518</f>
        <v>1.0310454</v>
      </c>
      <c r="S518" s="238">
        <v>0</v>
      </c>
      <c r="T518" s="239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0" t="s">
        <v>155</v>
      </c>
      <c r="AT518" s="240" t="s">
        <v>159</v>
      </c>
      <c r="AU518" s="240" t="s">
        <v>89</v>
      </c>
      <c r="AY518" s="17" t="s">
        <v>156</v>
      </c>
      <c r="BE518" s="241">
        <f>IF(N518="základní",J518,0)</f>
        <v>0</v>
      </c>
      <c r="BF518" s="241">
        <f>IF(N518="snížená",J518,0)</f>
        <v>0</v>
      </c>
      <c r="BG518" s="241">
        <f>IF(N518="zákl. přenesená",J518,0)</f>
        <v>0</v>
      </c>
      <c r="BH518" s="241">
        <f>IF(N518="sníž. přenesená",J518,0)</f>
        <v>0</v>
      </c>
      <c r="BI518" s="241">
        <f>IF(N518="nulová",J518,0)</f>
        <v>0</v>
      </c>
      <c r="BJ518" s="17" t="s">
        <v>87</v>
      </c>
      <c r="BK518" s="241">
        <f>ROUND(I518*H518,2)</f>
        <v>0</v>
      </c>
      <c r="BL518" s="17" t="s">
        <v>155</v>
      </c>
      <c r="BM518" s="240" t="s">
        <v>736</v>
      </c>
    </row>
    <row r="519" spans="1:47" s="2" customFormat="1" ht="12">
      <c r="A519" s="38"/>
      <c r="B519" s="39"/>
      <c r="C519" s="40"/>
      <c r="D519" s="242" t="s">
        <v>165</v>
      </c>
      <c r="E519" s="40"/>
      <c r="F519" s="243" t="s">
        <v>731</v>
      </c>
      <c r="G519" s="40"/>
      <c r="H519" s="40"/>
      <c r="I519" s="244"/>
      <c r="J519" s="40"/>
      <c r="K519" s="40"/>
      <c r="L519" s="44"/>
      <c r="M519" s="245"/>
      <c r="N519" s="246"/>
      <c r="O519" s="91"/>
      <c r="P519" s="91"/>
      <c r="Q519" s="91"/>
      <c r="R519" s="91"/>
      <c r="S519" s="91"/>
      <c r="T519" s="92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165</v>
      </c>
      <c r="AU519" s="17" t="s">
        <v>89</v>
      </c>
    </row>
    <row r="520" spans="1:51" s="13" customFormat="1" ht="12">
      <c r="A520" s="13"/>
      <c r="B520" s="251"/>
      <c r="C520" s="252"/>
      <c r="D520" s="242" t="s">
        <v>257</v>
      </c>
      <c r="E520" s="253" t="s">
        <v>1</v>
      </c>
      <c r="F520" s="254" t="s">
        <v>737</v>
      </c>
      <c r="G520" s="252"/>
      <c r="H520" s="255">
        <v>44.634</v>
      </c>
      <c r="I520" s="256"/>
      <c r="J520" s="252"/>
      <c r="K520" s="252"/>
      <c r="L520" s="257"/>
      <c r="M520" s="258"/>
      <c r="N520" s="259"/>
      <c r="O520" s="259"/>
      <c r="P520" s="259"/>
      <c r="Q520" s="259"/>
      <c r="R520" s="259"/>
      <c r="S520" s="259"/>
      <c r="T520" s="26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1" t="s">
        <v>257</v>
      </c>
      <c r="AU520" s="261" t="s">
        <v>89</v>
      </c>
      <c r="AV520" s="13" t="s">
        <v>89</v>
      </c>
      <c r="AW520" s="13" t="s">
        <v>35</v>
      </c>
      <c r="AX520" s="13" t="s">
        <v>79</v>
      </c>
      <c r="AY520" s="261" t="s">
        <v>156</v>
      </c>
    </row>
    <row r="521" spans="1:51" s="14" customFormat="1" ht="12">
      <c r="A521" s="14"/>
      <c r="B521" s="262"/>
      <c r="C521" s="263"/>
      <c r="D521" s="242" t="s">
        <v>257</v>
      </c>
      <c r="E521" s="264" t="s">
        <v>1</v>
      </c>
      <c r="F521" s="265" t="s">
        <v>738</v>
      </c>
      <c r="G521" s="263"/>
      <c r="H521" s="266">
        <v>44.634</v>
      </c>
      <c r="I521" s="267"/>
      <c r="J521" s="263"/>
      <c r="K521" s="263"/>
      <c r="L521" s="268"/>
      <c r="M521" s="269"/>
      <c r="N521" s="270"/>
      <c r="O521" s="270"/>
      <c r="P521" s="270"/>
      <c r="Q521" s="270"/>
      <c r="R521" s="270"/>
      <c r="S521" s="270"/>
      <c r="T521" s="271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2" t="s">
        <v>257</v>
      </c>
      <c r="AU521" s="272" t="s">
        <v>89</v>
      </c>
      <c r="AV521" s="14" t="s">
        <v>105</v>
      </c>
      <c r="AW521" s="14" t="s">
        <v>35</v>
      </c>
      <c r="AX521" s="14" t="s">
        <v>87</v>
      </c>
      <c r="AY521" s="272" t="s">
        <v>156</v>
      </c>
    </row>
    <row r="522" spans="1:65" s="2" customFormat="1" ht="24.15" customHeight="1">
      <c r="A522" s="38"/>
      <c r="B522" s="39"/>
      <c r="C522" s="228" t="s">
        <v>739</v>
      </c>
      <c r="D522" s="228" t="s">
        <v>159</v>
      </c>
      <c r="E522" s="229" t="s">
        <v>740</v>
      </c>
      <c r="F522" s="230" t="s">
        <v>741</v>
      </c>
      <c r="G522" s="231" t="s">
        <v>474</v>
      </c>
      <c r="H522" s="232">
        <v>12</v>
      </c>
      <c r="I522" s="233"/>
      <c r="J522" s="234">
        <f>ROUND(I522*H522,2)</f>
        <v>0</v>
      </c>
      <c r="K522" s="235"/>
      <c r="L522" s="44"/>
      <c r="M522" s="236" t="s">
        <v>1</v>
      </c>
      <c r="N522" s="237" t="s">
        <v>44</v>
      </c>
      <c r="O522" s="91"/>
      <c r="P522" s="238">
        <f>O522*H522</f>
        <v>0</v>
      </c>
      <c r="Q522" s="238">
        <v>0.00053</v>
      </c>
      <c r="R522" s="238">
        <f>Q522*H522</f>
        <v>0.006359999999999999</v>
      </c>
      <c r="S522" s="238">
        <v>0</v>
      </c>
      <c r="T522" s="239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40" t="s">
        <v>155</v>
      </c>
      <c r="AT522" s="240" t="s">
        <v>159</v>
      </c>
      <c r="AU522" s="240" t="s">
        <v>89</v>
      </c>
      <c r="AY522" s="17" t="s">
        <v>156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7" t="s">
        <v>87</v>
      </c>
      <c r="BK522" s="241">
        <f>ROUND(I522*H522,2)</f>
        <v>0</v>
      </c>
      <c r="BL522" s="17" t="s">
        <v>155</v>
      </c>
      <c r="BM522" s="240" t="s">
        <v>742</v>
      </c>
    </row>
    <row r="523" spans="1:47" s="2" customFormat="1" ht="12">
      <c r="A523" s="38"/>
      <c r="B523" s="39"/>
      <c r="C523" s="40"/>
      <c r="D523" s="242" t="s">
        <v>165</v>
      </c>
      <c r="E523" s="40"/>
      <c r="F523" s="243" t="s">
        <v>743</v>
      </c>
      <c r="G523" s="40"/>
      <c r="H523" s="40"/>
      <c r="I523" s="244"/>
      <c r="J523" s="40"/>
      <c r="K523" s="40"/>
      <c r="L523" s="44"/>
      <c r="M523" s="245"/>
      <c r="N523" s="246"/>
      <c r="O523" s="91"/>
      <c r="P523" s="91"/>
      <c r="Q523" s="91"/>
      <c r="R523" s="91"/>
      <c r="S523" s="91"/>
      <c r="T523" s="92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165</v>
      </c>
      <c r="AU523" s="17" t="s">
        <v>89</v>
      </c>
    </row>
    <row r="524" spans="1:65" s="2" customFormat="1" ht="24.15" customHeight="1">
      <c r="A524" s="38"/>
      <c r="B524" s="39"/>
      <c r="C524" s="228" t="s">
        <v>744</v>
      </c>
      <c r="D524" s="228" t="s">
        <v>159</v>
      </c>
      <c r="E524" s="229" t="s">
        <v>745</v>
      </c>
      <c r="F524" s="230" t="s">
        <v>746</v>
      </c>
      <c r="G524" s="231" t="s">
        <v>245</v>
      </c>
      <c r="H524" s="232">
        <v>25</v>
      </c>
      <c r="I524" s="233"/>
      <c r="J524" s="234">
        <f>ROUND(I524*H524,2)</f>
        <v>0</v>
      </c>
      <c r="K524" s="235"/>
      <c r="L524" s="44"/>
      <c r="M524" s="236" t="s">
        <v>1</v>
      </c>
      <c r="N524" s="237" t="s">
        <v>44</v>
      </c>
      <c r="O524" s="91"/>
      <c r="P524" s="238">
        <f>O524*H524</f>
        <v>0</v>
      </c>
      <c r="Q524" s="238">
        <v>0.00105</v>
      </c>
      <c r="R524" s="238">
        <f>Q524*H524</f>
        <v>0.02625</v>
      </c>
      <c r="S524" s="238">
        <v>0</v>
      </c>
      <c r="T524" s="239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40" t="s">
        <v>155</v>
      </c>
      <c r="AT524" s="240" t="s">
        <v>159</v>
      </c>
      <c r="AU524" s="240" t="s">
        <v>89</v>
      </c>
      <c r="AY524" s="17" t="s">
        <v>156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7" t="s">
        <v>87</v>
      </c>
      <c r="BK524" s="241">
        <f>ROUND(I524*H524,2)</f>
        <v>0</v>
      </c>
      <c r="BL524" s="17" t="s">
        <v>155</v>
      </c>
      <c r="BM524" s="240" t="s">
        <v>747</v>
      </c>
    </row>
    <row r="525" spans="1:47" s="2" customFormat="1" ht="12">
      <c r="A525" s="38"/>
      <c r="B525" s="39"/>
      <c r="C525" s="40"/>
      <c r="D525" s="242" t="s">
        <v>165</v>
      </c>
      <c r="E525" s="40"/>
      <c r="F525" s="243" t="s">
        <v>748</v>
      </c>
      <c r="G525" s="40"/>
      <c r="H525" s="40"/>
      <c r="I525" s="244"/>
      <c r="J525" s="40"/>
      <c r="K525" s="40"/>
      <c r="L525" s="44"/>
      <c r="M525" s="245"/>
      <c r="N525" s="246"/>
      <c r="O525" s="91"/>
      <c r="P525" s="91"/>
      <c r="Q525" s="91"/>
      <c r="R525" s="91"/>
      <c r="S525" s="91"/>
      <c r="T525" s="92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165</v>
      </c>
      <c r="AU525" s="17" t="s">
        <v>89</v>
      </c>
    </row>
    <row r="526" spans="1:65" s="2" customFormat="1" ht="24.15" customHeight="1">
      <c r="A526" s="38"/>
      <c r="B526" s="39"/>
      <c r="C526" s="228" t="s">
        <v>749</v>
      </c>
      <c r="D526" s="228" t="s">
        <v>159</v>
      </c>
      <c r="E526" s="229" t="s">
        <v>750</v>
      </c>
      <c r="F526" s="230" t="s">
        <v>751</v>
      </c>
      <c r="G526" s="231" t="s">
        <v>245</v>
      </c>
      <c r="H526" s="232">
        <v>44.632</v>
      </c>
      <c r="I526" s="233"/>
      <c r="J526" s="234">
        <f>ROUND(I526*H526,2)</f>
        <v>0</v>
      </c>
      <c r="K526" s="235"/>
      <c r="L526" s="44"/>
      <c r="M526" s="236" t="s">
        <v>1</v>
      </c>
      <c r="N526" s="237" t="s">
        <v>44</v>
      </c>
      <c r="O526" s="91"/>
      <c r="P526" s="238">
        <f>O526*H526</f>
        <v>0</v>
      </c>
      <c r="Q526" s="238">
        <v>0.0027</v>
      </c>
      <c r="R526" s="238">
        <f>Q526*H526</f>
        <v>0.1205064</v>
      </c>
      <c r="S526" s="238">
        <v>0</v>
      </c>
      <c r="T526" s="239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40" t="s">
        <v>155</v>
      </c>
      <c r="AT526" s="240" t="s">
        <v>159</v>
      </c>
      <c r="AU526" s="240" t="s">
        <v>89</v>
      </c>
      <c r="AY526" s="17" t="s">
        <v>156</v>
      </c>
      <c r="BE526" s="241">
        <f>IF(N526="základní",J526,0)</f>
        <v>0</v>
      </c>
      <c r="BF526" s="241">
        <f>IF(N526="snížená",J526,0)</f>
        <v>0</v>
      </c>
      <c r="BG526" s="241">
        <f>IF(N526="zákl. přenesená",J526,0)</f>
        <v>0</v>
      </c>
      <c r="BH526" s="241">
        <f>IF(N526="sníž. přenesená",J526,0)</f>
        <v>0</v>
      </c>
      <c r="BI526" s="241">
        <f>IF(N526="nulová",J526,0)</f>
        <v>0</v>
      </c>
      <c r="BJ526" s="17" t="s">
        <v>87</v>
      </c>
      <c r="BK526" s="241">
        <f>ROUND(I526*H526,2)</f>
        <v>0</v>
      </c>
      <c r="BL526" s="17" t="s">
        <v>155</v>
      </c>
      <c r="BM526" s="240" t="s">
        <v>752</v>
      </c>
    </row>
    <row r="527" spans="1:47" s="2" customFormat="1" ht="12">
      <c r="A527" s="38"/>
      <c r="B527" s="39"/>
      <c r="C527" s="40"/>
      <c r="D527" s="242" t="s">
        <v>165</v>
      </c>
      <c r="E527" s="40"/>
      <c r="F527" s="243" t="s">
        <v>753</v>
      </c>
      <c r="G527" s="40"/>
      <c r="H527" s="40"/>
      <c r="I527" s="244"/>
      <c r="J527" s="40"/>
      <c r="K527" s="40"/>
      <c r="L527" s="44"/>
      <c r="M527" s="245"/>
      <c r="N527" s="246"/>
      <c r="O527" s="91"/>
      <c r="P527" s="91"/>
      <c r="Q527" s="91"/>
      <c r="R527" s="91"/>
      <c r="S527" s="91"/>
      <c r="T527" s="92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165</v>
      </c>
      <c r="AU527" s="17" t="s">
        <v>89</v>
      </c>
    </row>
    <row r="528" spans="1:65" s="2" customFormat="1" ht="24.15" customHeight="1">
      <c r="A528" s="38"/>
      <c r="B528" s="39"/>
      <c r="C528" s="228" t="s">
        <v>754</v>
      </c>
      <c r="D528" s="228" t="s">
        <v>159</v>
      </c>
      <c r="E528" s="229" t="s">
        <v>755</v>
      </c>
      <c r="F528" s="230" t="s">
        <v>756</v>
      </c>
      <c r="G528" s="231" t="s">
        <v>245</v>
      </c>
      <c r="H528" s="232">
        <v>18</v>
      </c>
      <c r="I528" s="233"/>
      <c r="J528" s="234">
        <f>ROUND(I528*H528,2)</f>
        <v>0</v>
      </c>
      <c r="K528" s="235"/>
      <c r="L528" s="44"/>
      <c r="M528" s="236" t="s">
        <v>1</v>
      </c>
      <c r="N528" s="237" t="s">
        <v>44</v>
      </c>
      <c r="O528" s="91"/>
      <c r="P528" s="238">
        <f>O528*H528</f>
        <v>0</v>
      </c>
      <c r="Q528" s="238">
        <v>0</v>
      </c>
      <c r="R528" s="238">
        <f>Q528*H528</f>
        <v>0</v>
      </c>
      <c r="S528" s="238">
        <v>0</v>
      </c>
      <c r="T528" s="239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40" t="s">
        <v>155</v>
      </c>
      <c r="AT528" s="240" t="s">
        <v>159</v>
      </c>
      <c r="AU528" s="240" t="s">
        <v>89</v>
      </c>
      <c r="AY528" s="17" t="s">
        <v>156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7" t="s">
        <v>87</v>
      </c>
      <c r="BK528" s="241">
        <f>ROUND(I528*H528,2)</f>
        <v>0</v>
      </c>
      <c r="BL528" s="17" t="s">
        <v>155</v>
      </c>
      <c r="BM528" s="240" t="s">
        <v>757</v>
      </c>
    </row>
    <row r="529" spans="1:47" s="2" customFormat="1" ht="12">
      <c r="A529" s="38"/>
      <c r="B529" s="39"/>
      <c r="C529" s="40"/>
      <c r="D529" s="242" t="s">
        <v>165</v>
      </c>
      <c r="E529" s="40"/>
      <c r="F529" s="243" t="s">
        <v>758</v>
      </c>
      <c r="G529" s="40"/>
      <c r="H529" s="40"/>
      <c r="I529" s="244"/>
      <c r="J529" s="40"/>
      <c r="K529" s="40"/>
      <c r="L529" s="44"/>
      <c r="M529" s="245"/>
      <c r="N529" s="246"/>
      <c r="O529" s="91"/>
      <c r="P529" s="91"/>
      <c r="Q529" s="91"/>
      <c r="R529" s="91"/>
      <c r="S529" s="91"/>
      <c r="T529" s="92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165</v>
      </c>
      <c r="AU529" s="17" t="s">
        <v>89</v>
      </c>
    </row>
    <row r="530" spans="1:51" s="13" customFormat="1" ht="12">
      <c r="A530" s="13"/>
      <c r="B530" s="251"/>
      <c r="C530" s="252"/>
      <c r="D530" s="242" t="s">
        <v>257</v>
      </c>
      <c r="E530" s="253" t="s">
        <v>1</v>
      </c>
      <c r="F530" s="254" t="s">
        <v>759</v>
      </c>
      <c r="G530" s="252"/>
      <c r="H530" s="255">
        <v>18</v>
      </c>
      <c r="I530" s="256"/>
      <c r="J530" s="252"/>
      <c r="K530" s="252"/>
      <c r="L530" s="257"/>
      <c r="M530" s="258"/>
      <c r="N530" s="259"/>
      <c r="O530" s="259"/>
      <c r="P530" s="259"/>
      <c r="Q530" s="259"/>
      <c r="R530" s="259"/>
      <c r="S530" s="259"/>
      <c r="T530" s="260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1" t="s">
        <v>257</v>
      </c>
      <c r="AU530" s="261" t="s">
        <v>89</v>
      </c>
      <c r="AV530" s="13" t="s">
        <v>89</v>
      </c>
      <c r="AW530" s="13" t="s">
        <v>35</v>
      </c>
      <c r="AX530" s="13" t="s">
        <v>79</v>
      </c>
      <c r="AY530" s="261" t="s">
        <v>156</v>
      </c>
    </row>
    <row r="531" spans="1:51" s="14" customFormat="1" ht="12">
      <c r="A531" s="14"/>
      <c r="B531" s="262"/>
      <c r="C531" s="263"/>
      <c r="D531" s="242" t="s">
        <v>257</v>
      </c>
      <c r="E531" s="264" t="s">
        <v>1</v>
      </c>
      <c r="F531" s="265" t="s">
        <v>259</v>
      </c>
      <c r="G531" s="263"/>
      <c r="H531" s="266">
        <v>18</v>
      </c>
      <c r="I531" s="267"/>
      <c r="J531" s="263"/>
      <c r="K531" s="263"/>
      <c r="L531" s="268"/>
      <c r="M531" s="269"/>
      <c r="N531" s="270"/>
      <c r="O531" s="270"/>
      <c r="P531" s="270"/>
      <c r="Q531" s="270"/>
      <c r="R531" s="270"/>
      <c r="S531" s="270"/>
      <c r="T531" s="271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2" t="s">
        <v>257</v>
      </c>
      <c r="AU531" s="272" t="s">
        <v>89</v>
      </c>
      <c r="AV531" s="14" t="s">
        <v>105</v>
      </c>
      <c r="AW531" s="14" t="s">
        <v>35</v>
      </c>
      <c r="AX531" s="14" t="s">
        <v>87</v>
      </c>
      <c r="AY531" s="272" t="s">
        <v>156</v>
      </c>
    </row>
    <row r="532" spans="1:65" s="2" customFormat="1" ht="16.5" customHeight="1">
      <c r="A532" s="38"/>
      <c r="B532" s="39"/>
      <c r="C532" s="228" t="s">
        <v>760</v>
      </c>
      <c r="D532" s="228" t="s">
        <v>159</v>
      </c>
      <c r="E532" s="229" t="s">
        <v>761</v>
      </c>
      <c r="F532" s="230" t="s">
        <v>762</v>
      </c>
      <c r="G532" s="231" t="s">
        <v>245</v>
      </c>
      <c r="H532" s="232">
        <v>70.25</v>
      </c>
      <c r="I532" s="233"/>
      <c r="J532" s="234">
        <f>ROUND(I532*H532,2)</f>
        <v>0</v>
      </c>
      <c r="K532" s="235"/>
      <c r="L532" s="44"/>
      <c r="M532" s="236" t="s">
        <v>1</v>
      </c>
      <c r="N532" s="237" t="s">
        <v>44</v>
      </c>
      <c r="O532" s="91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40" t="s">
        <v>155</v>
      </c>
      <c r="AT532" s="240" t="s">
        <v>159</v>
      </c>
      <c r="AU532" s="240" t="s">
        <v>89</v>
      </c>
      <c r="AY532" s="17" t="s">
        <v>156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7" t="s">
        <v>87</v>
      </c>
      <c r="BK532" s="241">
        <f>ROUND(I532*H532,2)</f>
        <v>0</v>
      </c>
      <c r="BL532" s="17" t="s">
        <v>155</v>
      </c>
      <c r="BM532" s="240" t="s">
        <v>763</v>
      </c>
    </row>
    <row r="533" spans="1:47" s="2" customFormat="1" ht="12">
      <c r="A533" s="38"/>
      <c r="B533" s="39"/>
      <c r="C533" s="40"/>
      <c r="D533" s="242" t="s">
        <v>165</v>
      </c>
      <c r="E533" s="40"/>
      <c r="F533" s="243" t="s">
        <v>764</v>
      </c>
      <c r="G533" s="40"/>
      <c r="H533" s="40"/>
      <c r="I533" s="244"/>
      <c r="J533" s="40"/>
      <c r="K533" s="40"/>
      <c r="L533" s="44"/>
      <c r="M533" s="245"/>
      <c r="N533" s="246"/>
      <c r="O533" s="91"/>
      <c r="P533" s="91"/>
      <c r="Q533" s="91"/>
      <c r="R533" s="91"/>
      <c r="S533" s="91"/>
      <c r="T533" s="92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165</v>
      </c>
      <c r="AU533" s="17" t="s">
        <v>89</v>
      </c>
    </row>
    <row r="534" spans="1:51" s="13" customFormat="1" ht="12">
      <c r="A534" s="13"/>
      <c r="B534" s="251"/>
      <c r="C534" s="252"/>
      <c r="D534" s="242" t="s">
        <v>257</v>
      </c>
      <c r="E534" s="253" t="s">
        <v>1</v>
      </c>
      <c r="F534" s="254" t="s">
        <v>765</v>
      </c>
      <c r="G534" s="252"/>
      <c r="H534" s="255">
        <v>40.25</v>
      </c>
      <c r="I534" s="256"/>
      <c r="J534" s="252"/>
      <c r="K534" s="252"/>
      <c r="L534" s="257"/>
      <c r="M534" s="258"/>
      <c r="N534" s="259"/>
      <c r="O534" s="259"/>
      <c r="P534" s="259"/>
      <c r="Q534" s="259"/>
      <c r="R534" s="259"/>
      <c r="S534" s="259"/>
      <c r="T534" s="26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1" t="s">
        <v>257</v>
      </c>
      <c r="AU534" s="261" t="s">
        <v>89</v>
      </c>
      <c r="AV534" s="13" t="s">
        <v>89</v>
      </c>
      <c r="AW534" s="13" t="s">
        <v>35</v>
      </c>
      <c r="AX534" s="13" t="s">
        <v>79</v>
      </c>
      <c r="AY534" s="261" t="s">
        <v>156</v>
      </c>
    </row>
    <row r="535" spans="1:51" s="14" customFormat="1" ht="12">
      <c r="A535" s="14"/>
      <c r="B535" s="262"/>
      <c r="C535" s="263"/>
      <c r="D535" s="242" t="s">
        <v>257</v>
      </c>
      <c r="E535" s="264" t="s">
        <v>1</v>
      </c>
      <c r="F535" s="265" t="s">
        <v>766</v>
      </c>
      <c r="G535" s="263"/>
      <c r="H535" s="266">
        <v>40.25</v>
      </c>
      <c r="I535" s="267"/>
      <c r="J535" s="263"/>
      <c r="K535" s="263"/>
      <c r="L535" s="268"/>
      <c r="M535" s="269"/>
      <c r="N535" s="270"/>
      <c r="O535" s="270"/>
      <c r="P535" s="270"/>
      <c r="Q535" s="270"/>
      <c r="R535" s="270"/>
      <c r="S535" s="270"/>
      <c r="T535" s="27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2" t="s">
        <v>257</v>
      </c>
      <c r="AU535" s="272" t="s">
        <v>89</v>
      </c>
      <c r="AV535" s="14" t="s">
        <v>105</v>
      </c>
      <c r="AW535" s="14" t="s">
        <v>35</v>
      </c>
      <c r="AX535" s="14" t="s">
        <v>79</v>
      </c>
      <c r="AY535" s="272" t="s">
        <v>156</v>
      </c>
    </row>
    <row r="536" spans="1:51" s="13" customFormat="1" ht="12">
      <c r="A536" s="13"/>
      <c r="B536" s="251"/>
      <c r="C536" s="252"/>
      <c r="D536" s="242" t="s">
        <v>257</v>
      </c>
      <c r="E536" s="253" t="s">
        <v>1</v>
      </c>
      <c r="F536" s="254" t="s">
        <v>767</v>
      </c>
      <c r="G536" s="252"/>
      <c r="H536" s="255">
        <v>30</v>
      </c>
      <c r="I536" s="256"/>
      <c r="J536" s="252"/>
      <c r="K536" s="252"/>
      <c r="L536" s="257"/>
      <c r="M536" s="258"/>
      <c r="N536" s="259"/>
      <c r="O536" s="259"/>
      <c r="P536" s="259"/>
      <c r="Q536" s="259"/>
      <c r="R536" s="259"/>
      <c r="S536" s="259"/>
      <c r="T536" s="260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1" t="s">
        <v>257</v>
      </c>
      <c r="AU536" s="261" t="s">
        <v>89</v>
      </c>
      <c r="AV536" s="13" t="s">
        <v>89</v>
      </c>
      <c r="AW536" s="13" t="s">
        <v>35</v>
      </c>
      <c r="AX536" s="13" t="s">
        <v>79</v>
      </c>
      <c r="AY536" s="261" t="s">
        <v>156</v>
      </c>
    </row>
    <row r="537" spans="1:51" s="14" customFormat="1" ht="12">
      <c r="A537" s="14"/>
      <c r="B537" s="262"/>
      <c r="C537" s="263"/>
      <c r="D537" s="242" t="s">
        <v>257</v>
      </c>
      <c r="E537" s="264" t="s">
        <v>1</v>
      </c>
      <c r="F537" s="265" t="s">
        <v>259</v>
      </c>
      <c r="G537" s="263"/>
      <c r="H537" s="266">
        <v>30</v>
      </c>
      <c r="I537" s="267"/>
      <c r="J537" s="263"/>
      <c r="K537" s="263"/>
      <c r="L537" s="268"/>
      <c r="M537" s="269"/>
      <c r="N537" s="270"/>
      <c r="O537" s="270"/>
      <c r="P537" s="270"/>
      <c r="Q537" s="270"/>
      <c r="R537" s="270"/>
      <c r="S537" s="270"/>
      <c r="T537" s="271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2" t="s">
        <v>257</v>
      </c>
      <c r="AU537" s="272" t="s">
        <v>89</v>
      </c>
      <c r="AV537" s="14" t="s">
        <v>105</v>
      </c>
      <c r="AW537" s="14" t="s">
        <v>35</v>
      </c>
      <c r="AX537" s="14" t="s">
        <v>79</v>
      </c>
      <c r="AY537" s="272" t="s">
        <v>156</v>
      </c>
    </row>
    <row r="538" spans="1:51" s="15" customFormat="1" ht="12">
      <c r="A538" s="15"/>
      <c r="B538" s="284"/>
      <c r="C538" s="285"/>
      <c r="D538" s="242" t="s">
        <v>257</v>
      </c>
      <c r="E538" s="286" t="s">
        <v>1</v>
      </c>
      <c r="F538" s="287" t="s">
        <v>342</v>
      </c>
      <c r="G538" s="285"/>
      <c r="H538" s="288">
        <v>70.25</v>
      </c>
      <c r="I538" s="289"/>
      <c r="J538" s="285"/>
      <c r="K538" s="285"/>
      <c r="L538" s="290"/>
      <c r="M538" s="291"/>
      <c r="N538" s="292"/>
      <c r="O538" s="292"/>
      <c r="P538" s="292"/>
      <c r="Q538" s="292"/>
      <c r="R538" s="292"/>
      <c r="S538" s="292"/>
      <c r="T538" s="293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94" t="s">
        <v>257</v>
      </c>
      <c r="AU538" s="294" t="s">
        <v>89</v>
      </c>
      <c r="AV538" s="15" t="s">
        <v>155</v>
      </c>
      <c r="AW538" s="15" t="s">
        <v>35</v>
      </c>
      <c r="AX538" s="15" t="s">
        <v>87</v>
      </c>
      <c r="AY538" s="294" t="s">
        <v>156</v>
      </c>
    </row>
    <row r="539" spans="1:65" s="2" customFormat="1" ht="33" customHeight="1">
      <c r="A539" s="38"/>
      <c r="B539" s="39"/>
      <c r="C539" s="228" t="s">
        <v>768</v>
      </c>
      <c r="D539" s="228" t="s">
        <v>159</v>
      </c>
      <c r="E539" s="229" t="s">
        <v>769</v>
      </c>
      <c r="F539" s="230" t="s">
        <v>770</v>
      </c>
      <c r="G539" s="231" t="s">
        <v>262</v>
      </c>
      <c r="H539" s="232">
        <v>1.075</v>
      </c>
      <c r="I539" s="233"/>
      <c r="J539" s="234">
        <f>ROUND(I539*H539,2)</f>
        <v>0</v>
      </c>
      <c r="K539" s="235"/>
      <c r="L539" s="44"/>
      <c r="M539" s="236" t="s">
        <v>1</v>
      </c>
      <c r="N539" s="237" t="s">
        <v>44</v>
      </c>
      <c r="O539" s="91"/>
      <c r="P539" s="238">
        <f>O539*H539</f>
        <v>0</v>
      </c>
      <c r="Q539" s="238">
        <v>2.50187</v>
      </c>
      <c r="R539" s="238">
        <f>Q539*H539</f>
        <v>2.6895102499999997</v>
      </c>
      <c r="S539" s="238">
        <v>0</v>
      </c>
      <c r="T539" s="239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40" t="s">
        <v>155</v>
      </c>
      <c r="AT539" s="240" t="s">
        <v>159</v>
      </c>
      <c r="AU539" s="240" t="s">
        <v>89</v>
      </c>
      <c r="AY539" s="17" t="s">
        <v>156</v>
      </c>
      <c r="BE539" s="241">
        <f>IF(N539="základní",J539,0)</f>
        <v>0</v>
      </c>
      <c r="BF539" s="241">
        <f>IF(N539="snížená",J539,0)</f>
        <v>0</v>
      </c>
      <c r="BG539" s="241">
        <f>IF(N539="zákl. přenesená",J539,0)</f>
        <v>0</v>
      </c>
      <c r="BH539" s="241">
        <f>IF(N539="sníž. přenesená",J539,0)</f>
        <v>0</v>
      </c>
      <c r="BI539" s="241">
        <f>IF(N539="nulová",J539,0)</f>
        <v>0</v>
      </c>
      <c r="BJ539" s="17" t="s">
        <v>87</v>
      </c>
      <c r="BK539" s="241">
        <f>ROUND(I539*H539,2)</f>
        <v>0</v>
      </c>
      <c r="BL539" s="17" t="s">
        <v>155</v>
      </c>
      <c r="BM539" s="240" t="s">
        <v>771</v>
      </c>
    </row>
    <row r="540" spans="1:47" s="2" customFormat="1" ht="12">
      <c r="A540" s="38"/>
      <c r="B540" s="39"/>
      <c r="C540" s="40"/>
      <c r="D540" s="242" t="s">
        <v>165</v>
      </c>
      <c r="E540" s="40"/>
      <c r="F540" s="243" t="s">
        <v>772</v>
      </c>
      <c r="G540" s="40"/>
      <c r="H540" s="40"/>
      <c r="I540" s="244"/>
      <c r="J540" s="40"/>
      <c r="K540" s="40"/>
      <c r="L540" s="44"/>
      <c r="M540" s="245"/>
      <c r="N540" s="246"/>
      <c r="O540" s="91"/>
      <c r="P540" s="91"/>
      <c r="Q540" s="91"/>
      <c r="R540" s="91"/>
      <c r="S540" s="91"/>
      <c r="T540" s="92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165</v>
      </c>
      <c r="AU540" s="17" t="s">
        <v>89</v>
      </c>
    </row>
    <row r="541" spans="1:51" s="13" customFormat="1" ht="12">
      <c r="A541" s="13"/>
      <c r="B541" s="251"/>
      <c r="C541" s="252"/>
      <c r="D541" s="242" t="s">
        <v>257</v>
      </c>
      <c r="E541" s="253" t="s">
        <v>1</v>
      </c>
      <c r="F541" s="254" t="s">
        <v>773</v>
      </c>
      <c r="G541" s="252"/>
      <c r="H541" s="255">
        <v>1.075</v>
      </c>
      <c r="I541" s="256"/>
      <c r="J541" s="252"/>
      <c r="K541" s="252"/>
      <c r="L541" s="257"/>
      <c r="M541" s="258"/>
      <c r="N541" s="259"/>
      <c r="O541" s="259"/>
      <c r="P541" s="259"/>
      <c r="Q541" s="259"/>
      <c r="R541" s="259"/>
      <c r="S541" s="259"/>
      <c r="T541" s="26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1" t="s">
        <v>257</v>
      </c>
      <c r="AU541" s="261" t="s">
        <v>89</v>
      </c>
      <c r="AV541" s="13" t="s">
        <v>89</v>
      </c>
      <c r="AW541" s="13" t="s">
        <v>35</v>
      </c>
      <c r="AX541" s="13" t="s">
        <v>79</v>
      </c>
      <c r="AY541" s="261" t="s">
        <v>156</v>
      </c>
    </row>
    <row r="542" spans="1:51" s="14" customFormat="1" ht="12">
      <c r="A542" s="14"/>
      <c r="B542" s="262"/>
      <c r="C542" s="263"/>
      <c r="D542" s="242" t="s">
        <v>257</v>
      </c>
      <c r="E542" s="264" t="s">
        <v>1</v>
      </c>
      <c r="F542" s="265" t="s">
        <v>774</v>
      </c>
      <c r="G542" s="263"/>
      <c r="H542" s="266">
        <v>1.075</v>
      </c>
      <c r="I542" s="267"/>
      <c r="J542" s="263"/>
      <c r="K542" s="263"/>
      <c r="L542" s="268"/>
      <c r="M542" s="269"/>
      <c r="N542" s="270"/>
      <c r="O542" s="270"/>
      <c r="P542" s="270"/>
      <c r="Q542" s="270"/>
      <c r="R542" s="270"/>
      <c r="S542" s="270"/>
      <c r="T542" s="271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2" t="s">
        <v>257</v>
      </c>
      <c r="AU542" s="272" t="s">
        <v>89</v>
      </c>
      <c r="AV542" s="14" t="s">
        <v>105</v>
      </c>
      <c r="AW542" s="14" t="s">
        <v>35</v>
      </c>
      <c r="AX542" s="14" t="s">
        <v>87</v>
      </c>
      <c r="AY542" s="272" t="s">
        <v>156</v>
      </c>
    </row>
    <row r="543" spans="1:65" s="2" customFormat="1" ht="24.15" customHeight="1">
      <c r="A543" s="38"/>
      <c r="B543" s="39"/>
      <c r="C543" s="228" t="s">
        <v>775</v>
      </c>
      <c r="D543" s="228" t="s">
        <v>159</v>
      </c>
      <c r="E543" s="229" t="s">
        <v>776</v>
      </c>
      <c r="F543" s="230" t="s">
        <v>777</v>
      </c>
      <c r="G543" s="231" t="s">
        <v>262</v>
      </c>
      <c r="H543" s="232">
        <v>1.075</v>
      </c>
      <c r="I543" s="233"/>
      <c r="J543" s="234">
        <f>ROUND(I543*H543,2)</f>
        <v>0</v>
      </c>
      <c r="K543" s="235"/>
      <c r="L543" s="44"/>
      <c r="M543" s="236" t="s">
        <v>1</v>
      </c>
      <c r="N543" s="237" t="s">
        <v>44</v>
      </c>
      <c r="O543" s="91"/>
      <c r="P543" s="238">
        <f>O543*H543</f>
        <v>0</v>
      </c>
      <c r="Q543" s="238">
        <v>0</v>
      </c>
      <c r="R543" s="238">
        <f>Q543*H543</f>
        <v>0</v>
      </c>
      <c r="S543" s="238">
        <v>0</v>
      </c>
      <c r="T543" s="239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40" t="s">
        <v>155</v>
      </c>
      <c r="AT543" s="240" t="s">
        <v>159</v>
      </c>
      <c r="AU543" s="240" t="s">
        <v>89</v>
      </c>
      <c r="AY543" s="17" t="s">
        <v>156</v>
      </c>
      <c r="BE543" s="241">
        <f>IF(N543="základní",J543,0)</f>
        <v>0</v>
      </c>
      <c r="BF543" s="241">
        <f>IF(N543="snížená",J543,0)</f>
        <v>0</v>
      </c>
      <c r="BG543" s="241">
        <f>IF(N543="zákl. přenesená",J543,0)</f>
        <v>0</v>
      </c>
      <c r="BH543" s="241">
        <f>IF(N543="sníž. přenesená",J543,0)</f>
        <v>0</v>
      </c>
      <c r="BI543" s="241">
        <f>IF(N543="nulová",J543,0)</f>
        <v>0</v>
      </c>
      <c r="BJ543" s="17" t="s">
        <v>87</v>
      </c>
      <c r="BK543" s="241">
        <f>ROUND(I543*H543,2)</f>
        <v>0</v>
      </c>
      <c r="BL543" s="17" t="s">
        <v>155</v>
      </c>
      <c r="BM543" s="240" t="s">
        <v>778</v>
      </c>
    </row>
    <row r="544" spans="1:47" s="2" customFormat="1" ht="12">
      <c r="A544" s="38"/>
      <c r="B544" s="39"/>
      <c r="C544" s="40"/>
      <c r="D544" s="242" t="s">
        <v>165</v>
      </c>
      <c r="E544" s="40"/>
      <c r="F544" s="243" t="s">
        <v>779</v>
      </c>
      <c r="G544" s="40"/>
      <c r="H544" s="40"/>
      <c r="I544" s="244"/>
      <c r="J544" s="40"/>
      <c r="K544" s="40"/>
      <c r="L544" s="44"/>
      <c r="M544" s="245"/>
      <c r="N544" s="246"/>
      <c r="O544" s="91"/>
      <c r="P544" s="91"/>
      <c r="Q544" s="91"/>
      <c r="R544" s="91"/>
      <c r="S544" s="91"/>
      <c r="T544" s="92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165</v>
      </c>
      <c r="AU544" s="17" t="s">
        <v>89</v>
      </c>
    </row>
    <row r="545" spans="1:65" s="2" customFormat="1" ht="33" customHeight="1">
      <c r="A545" s="38"/>
      <c r="B545" s="39"/>
      <c r="C545" s="228" t="s">
        <v>780</v>
      </c>
      <c r="D545" s="228" t="s">
        <v>159</v>
      </c>
      <c r="E545" s="229" t="s">
        <v>781</v>
      </c>
      <c r="F545" s="230" t="s">
        <v>782</v>
      </c>
      <c r="G545" s="231" t="s">
        <v>262</v>
      </c>
      <c r="H545" s="232">
        <v>1.075</v>
      </c>
      <c r="I545" s="233"/>
      <c r="J545" s="234">
        <f>ROUND(I545*H545,2)</f>
        <v>0</v>
      </c>
      <c r="K545" s="235"/>
      <c r="L545" s="44"/>
      <c r="M545" s="236" t="s">
        <v>1</v>
      </c>
      <c r="N545" s="237" t="s">
        <v>44</v>
      </c>
      <c r="O545" s="91"/>
      <c r="P545" s="238">
        <f>O545*H545</f>
        <v>0</v>
      </c>
      <c r="Q545" s="238">
        <v>0</v>
      </c>
      <c r="R545" s="238">
        <f>Q545*H545</f>
        <v>0</v>
      </c>
      <c r="S545" s="238">
        <v>0</v>
      </c>
      <c r="T545" s="239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40" t="s">
        <v>155</v>
      </c>
      <c r="AT545" s="240" t="s">
        <v>159</v>
      </c>
      <c r="AU545" s="240" t="s">
        <v>89</v>
      </c>
      <c r="AY545" s="17" t="s">
        <v>156</v>
      </c>
      <c r="BE545" s="241">
        <f>IF(N545="základní",J545,0)</f>
        <v>0</v>
      </c>
      <c r="BF545" s="241">
        <f>IF(N545="snížená",J545,0)</f>
        <v>0</v>
      </c>
      <c r="BG545" s="241">
        <f>IF(N545="zákl. přenesená",J545,0)</f>
        <v>0</v>
      </c>
      <c r="BH545" s="241">
        <f>IF(N545="sníž. přenesená",J545,0)</f>
        <v>0</v>
      </c>
      <c r="BI545" s="241">
        <f>IF(N545="nulová",J545,0)</f>
        <v>0</v>
      </c>
      <c r="BJ545" s="17" t="s">
        <v>87</v>
      </c>
      <c r="BK545" s="241">
        <f>ROUND(I545*H545,2)</f>
        <v>0</v>
      </c>
      <c r="BL545" s="17" t="s">
        <v>155</v>
      </c>
      <c r="BM545" s="240" t="s">
        <v>783</v>
      </c>
    </row>
    <row r="546" spans="1:47" s="2" customFormat="1" ht="12">
      <c r="A546" s="38"/>
      <c r="B546" s="39"/>
      <c r="C546" s="40"/>
      <c r="D546" s="242" t="s">
        <v>165</v>
      </c>
      <c r="E546" s="40"/>
      <c r="F546" s="243" t="s">
        <v>784</v>
      </c>
      <c r="G546" s="40"/>
      <c r="H546" s="40"/>
      <c r="I546" s="244"/>
      <c r="J546" s="40"/>
      <c r="K546" s="40"/>
      <c r="L546" s="44"/>
      <c r="M546" s="245"/>
      <c r="N546" s="246"/>
      <c r="O546" s="91"/>
      <c r="P546" s="91"/>
      <c r="Q546" s="91"/>
      <c r="R546" s="91"/>
      <c r="S546" s="91"/>
      <c r="T546" s="92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165</v>
      </c>
      <c r="AU546" s="17" t="s">
        <v>89</v>
      </c>
    </row>
    <row r="547" spans="1:65" s="2" customFormat="1" ht="16.5" customHeight="1">
      <c r="A547" s="38"/>
      <c r="B547" s="39"/>
      <c r="C547" s="228" t="s">
        <v>785</v>
      </c>
      <c r="D547" s="228" t="s">
        <v>159</v>
      </c>
      <c r="E547" s="229" t="s">
        <v>786</v>
      </c>
      <c r="F547" s="230" t="s">
        <v>787</v>
      </c>
      <c r="G547" s="231" t="s">
        <v>301</v>
      </c>
      <c r="H547" s="232">
        <v>0.025</v>
      </c>
      <c r="I547" s="233"/>
      <c r="J547" s="234">
        <f>ROUND(I547*H547,2)</f>
        <v>0</v>
      </c>
      <c r="K547" s="235"/>
      <c r="L547" s="44"/>
      <c r="M547" s="236" t="s">
        <v>1</v>
      </c>
      <c r="N547" s="237" t="s">
        <v>44</v>
      </c>
      <c r="O547" s="91"/>
      <c r="P547" s="238">
        <f>O547*H547</f>
        <v>0</v>
      </c>
      <c r="Q547" s="238">
        <v>1.06277</v>
      </c>
      <c r="R547" s="238">
        <f>Q547*H547</f>
        <v>0.026569250000000003</v>
      </c>
      <c r="S547" s="238">
        <v>0</v>
      </c>
      <c r="T547" s="239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40" t="s">
        <v>155</v>
      </c>
      <c r="AT547" s="240" t="s">
        <v>159</v>
      </c>
      <c r="AU547" s="240" t="s">
        <v>89</v>
      </c>
      <c r="AY547" s="17" t="s">
        <v>156</v>
      </c>
      <c r="BE547" s="241">
        <f>IF(N547="základní",J547,0)</f>
        <v>0</v>
      </c>
      <c r="BF547" s="241">
        <f>IF(N547="snížená",J547,0)</f>
        <v>0</v>
      </c>
      <c r="BG547" s="241">
        <f>IF(N547="zákl. přenesená",J547,0)</f>
        <v>0</v>
      </c>
      <c r="BH547" s="241">
        <f>IF(N547="sníž. přenesená",J547,0)</f>
        <v>0</v>
      </c>
      <c r="BI547" s="241">
        <f>IF(N547="nulová",J547,0)</f>
        <v>0</v>
      </c>
      <c r="BJ547" s="17" t="s">
        <v>87</v>
      </c>
      <c r="BK547" s="241">
        <f>ROUND(I547*H547,2)</f>
        <v>0</v>
      </c>
      <c r="BL547" s="17" t="s">
        <v>155</v>
      </c>
      <c r="BM547" s="240" t="s">
        <v>788</v>
      </c>
    </row>
    <row r="548" spans="1:47" s="2" customFormat="1" ht="12">
      <c r="A548" s="38"/>
      <c r="B548" s="39"/>
      <c r="C548" s="40"/>
      <c r="D548" s="242" t="s">
        <v>165</v>
      </c>
      <c r="E548" s="40"/>
      <c r="F548" s="243" t="s">
        <v>789</v>
      </c>
      <c r="G548" s="40"/>
      <c r="H548" s="40"/>
      <c r="I548" s="244"/>
      <c r="J548" s="40"/>
      <c r="K548" s="40"/>
      <c r="L548" s="44"/>
      <c r="M548" s="245"/>
      <c r="N548" s="246"/>
      <c r="O548" s="91"/>
      <c r="P548" s="91"/>
      <c r="Q548" s="91"/>
      <c r="R548" s="91"/>
      <c r="S548" s="91"/>
      <c r="T548" s="92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165</v>
      </c>
      <c r="AU548" s="17" t="s">
        <v>89</v>
      </c>
    </row>
    <row r="549" spans="1:51" s="13" customFormat="1" ht="12">
      <c r="A549" s="13"/>
      <c r="B549" s="251"/>
      <c r="C549" s="252"/>
      <c r="D549" s="242" t="s">
        <v>257</v>
      </c>
      <c r="E549" s="253" t="s">
        <v>1</v>
      </c>
      <c r="F549" s="254" t="s">
        <v>790</v>
      </c>
      <c r="G549" s="252"/>
      <c r="H549" s="255">
        <v>0.025</v>
      </c>
      <c r="I549" s="256"/>
      <c r="J549" s="252"/>
      <c r="K549" s="252"/>
      <c r="L549" s="257"/>
      <c r="M549" s="258"/>
      <c r="N549" s="259"/>
      <c r="O549" s="259"/>
      <c r="P549" s="259"/>
      <c r="Q549" s="259"/>
      <c r="R549" s="259"/>
      <c r="S549" s="259"/>
      <c r="T549" s="260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1" t="s">
        <v>257</v>
      </c>
      <c r="AU549" s="261" t="s">
        <v>89</v>
      </c>
      <c r="AV549" s="13" t="s">
        <v>89</v>
      </c>
      <c r="AW549" s="13" t="s">
        <v>35</v>
      </c>
      <c r="AX549" s="13" t="s">
        <v>79</v>
      </c>
      <c r="AY549" s="261" t="s">
        <v>156</v>
      </c>
    </row>
    <row r="550" spans="1:51" s="14" customFormat="1" ht="12">
      <c r="A550" s="14"/>
      <c r="B550" s="262"/>
      <c r="C550" s="263"/>
      <c r="D550" s="242" t="s">
        <v>257</v>
      </c>
      <c r="E550" s="264" t="s">
        <v>1</v>
      </c>
      <c r="F550" s="265" t="s">
        <v>791</v>
      </c>
      <c r="G550" s="263"/>
      <c r="H550" s="266">
        <v>0.025</v>
      </c>
      <c r="I550" s="267"/>
      <c r="J550" s="263"/>
      <c r="K550" s="263"/>
      <c r="L550" s="268"/>
      <c r="M550" s="269"/>
      <c r="N550" s="270"/>
      <c r="O550" s="270"/>
      <c r="P550" s="270"/>
      <c r="Q550" s="270"/>
      <c r="R550" s="270"/>
      <c r="S550" s="270"/>
      <c r="T550" s="271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2" t="s">
        <v>257</v>
      </c>
      <c r="AU550" s="272" t="s">
        <v>89</v>
      </c>
      <c r="AV550" s="14" t="s">
        <v>105</v>
      </c>
      <c r="AW550" s="14" t="s">
        <v>35</v>
      </c>
      <c r="AX550" s="14" t="s">
        <v>87</v>
      </c>
      <c r="AY550" s="272" t="s">
        <v>156</v>
      </c>
    </row>
    <row r="551" spans="1:65" s="2" customFormat="1" ht="16.5" customHeight="1">
      <c r="A551" s="38"/>
      <c r="B551" s="39"/>
      <c r="C551" s="228" t="s">
        <v>792</v>
      </c>
      <c r="D551" s="228" t="s">
        <v>159</v>
      </c>
      <c r="E551" s="229" t="s">
        <v>793</v>
      </c>
      <c r="F551" s="230" t="s">
        <v>794</v>
      </c>
      <c r="G551" s="231" t="s">
        <v>245</v>
      </c>
      <c r="H551" s="232">
        <v>55.552</v>
      </c>
      <c r="I551" s="233"/>
      <c r="J551" s="234">
        <f>ROUND(I551*H551,2)</f>
        <v>0</v>
      </c>
      <c r="K551" s="235"/>
      <c r="L551" s="44"/>
      <c r="M551" s="236" t="s">
        <v>1</v>
      </c>
      <c r="N551" s="237" t="s">
        <v>44</v>
      </c>
      <c r="O551" s="91"/>
      <c r="P551" s="238">
        <f>O551*H551</f>
        <v>0</v>
      </c>
      <c r="Q551" s="238">
        <v>0.00013</v>
      </c>
      <c r="R551" s="238">
        <f>Q551*H551</f>
        <v>0.007221759999999999</v>
      </c>
      <c r="S551" s="238">
        <v>0</v>
      </c>
      <c r="T551" s="239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40" t="s">
        <v>155</v>
      </c>
      <c r="AT551" s="240" t="s">
        <v>159</v>
      </c>
      <c r="AU551" s="240" t="s">
        <v>89</v>
      </c>
      <c r="AY551" s="17" t="s">
        <v>156</v>
      </c>
      <c r="BE551" s="241">
        <f>IF(N551="základní",J551,0)</f>
        <v>0</v>
      </c>
      <c r="BF551" s="241">
        <f>IF(N551="snížená",J551,0)</f>
        <v>0</v>
      </c>
      <c r="BG551" s="241">
        <f>IF(N551="zákl. přenesená",J551,0)</f>
        <v>0</v>
      </c>
      <c r="BH551" s="241">
        <f>IF(N551="sníž. přenesená",J551,0)</f>
        <v>0</v>
      </c>
      <c r="BI551" s="241">
        <f>IF(N551="nulová",J551,0)</f>
        <v>0</v>
      </c>
      <c r="BJ551" s="17" t="s">
        <v>87</v>
      </c>
      <c r="BK551" s="241">
        <f>ROUND(I551*H551,2)</f>
        <v>0</v>
      </c>
      <c r="BL551" s="17" t="s">
        <v>155</v>
      </c>
      <c r="BM551" s="240" t="s">
        <v>795</v>
      </c>
    </row>
    <row r="552" spans="1:47" s="2" customFormat="1" ht="12">
      <c r="A552" s="38"/>
      <c r="B552" s="39"/>
      <c r="C552" s="40"/>
      <c r="D552" s="242" t="s">
        <v>165</v>
      </c>
      <c r="E552" s="40"/>
      <c r="F552" s="243" t="s">
        <v>796</v>
      </c>
      <c r="G552" s="40"/>
      <c r="H552" s="40"/>
      <c r="I552" s="244"/>
      <c r="J552" s="40"/>
      <c r="K552" s="40"/>
      <c r="L552" s="44"/>
      <c r="M552" s="245"/>
      <c r="N552" s="246"/>
      <c r="O552" s="91"/>
      <c r="P552" s="91"/>
      <c r="Q552" s="91"/>
      <c r="R552" s="91"/>
      <c r="S552" s="91"/>
      <c r="T552" s="92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165</v>
      </c>
      <c r="AU552" s="17" t="s">
        <v>89</v>
      </c>
    </row>
    <row r="553" spans="1:51" s="13" customFormat="1" ht="12">
      <c r="A553" s="13"/>
      <c r="B553" s="251"/>
      <c r="C553" s="252"/>
      <c r="D553" s="242" t="s">
        <v>257</v>
      </c>
      <c r="E553" s="253" t="s">
        <v>1</v>
      </c>
      <c r="F553" s="254" t="s">
        <v>797</v>
      </c>
      <c r="G553" s="252"/>
      <c r="H553" s="255">
        <v>43.792</v>
      </c>
      <c r="I553" s="256"/>
      <c r="J553" s="252"/>
      <c r="K553" s="252"/>
      <c r="L553" s="257"/>
      <c r="M553" s="258"/>
      <c r="N553" s="259"/>
      <c r="O553" s="259"/>
      <c r="P553" s="259"/>
      <c r="Q553" s="259"/>
      <c r="R553" s="259"/>
      <c r="S553" s="259"/>
      <c r="T553" s="26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1" t="s">
        <v>257</v>
      </c>
      <c r="AU553" s="261" t="s">
        <v>89</v>
      </c>
      <c r="AV553" s="13" t="s">
        <v>89</v>
      </c>
      <c r="AW553" s="13" t="s">
        <v>35</v>
      </c>
      <c r="AX553" s="13" t="s">
        <v>79</v>
      </c>
      <c r="AY553" s="261" t="s">
        <v>156</v>
      </c>
    </row>
    <row r="554" spans="1:51" s="14" customFormat="1" ht="12">
      <c r="A554" s="14"/>
      <c r="B554" s="262"/>
      <c r="C554" s="263"/>
      <c r="D554" s="242" t="s">
        <v>257</v>
      </c>
      <c r="E554" s="264" t="s">
        <v>1</v>
      </c>
      <c r="F554" s="265" t="s">
        <v>798</v>
      </c>
      <c r="G554" s="263"/>
      <c r="H554" s="266">
        <v>43.792</v>
      </c>
      <c r="I554" s="267"/>
      <c r="J554" s="263"/>
      <c r="K554" s="263"/>
      <c r="L554" s="268"/>
      <c r="M554" s="269"/>
      <c r="N554" s="270"/>
      <c r="O554" s="270"/>
      <c r="P554" s="270"/>
      <c r="Q554" s="270"/>
      <c r="R554" s="270"/>
      <c r="S554" s="270"/>
      <c r="T554" s="271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2" t="s">
        <v>257</v>
      </c>
      <c r="AU554" s="272" t="s">
        <v>89</v>
      </c>
      <c r="AV554" s="14" t="s">
        <v>105</v>
      </c>
      <c r="AW554" s="14" t="s">
        <v>35</v>
      </c>
      <c r="AX554" s="14" t="s">
        <v>79</v>
      </c>
      <c r="AY554" s="272" t="s">
        <v>156</v>
      </c>
    </row>
    <row r="555" spans="1:51" s="13" customFormat="1" ht="12">
      <c r="A555" s="13"/>
      <c r="B555" s="251"/>
      <c r="C555" s="252"/>
      <c r="D555" s="242" t="s">
        <v>257</v>
      </c>
      <c r="E555" s="253" t="s">
        <v>1</v>
      </c>
      <c r="F555" s="254" t="s">
        <v>799</v>
      </c>
      <c r="G555" s="252"/>
      <c r="H555" s="255">
        <v>11.76</v>
      </c>
      <c r="I555" s="256"/>
      <c r="J555" s="252"/>
      <c r="K555" s="252"/>
      <c r="L555" s="257"/>
      <c r="M555" s="258"/>
      <c r="N555" s="259"/>
      <c r="O555" s="259"/>
      <c r="P555" s="259"/>
      <c r="Q555" s="259"/>
      <c r="R555" s="259"/>
      <c r="S555" s="259"/>
      <c r="T555" s="26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1" t="s">
        <v>257</v>
      </c>
      <c r="AU555" s="261" t="s">
        <v>89</v>
      </c>
      <c r="AV555" s="13" t="s">
        <v>89</v>
      </c>
      <c r="AW555" s="13" t="s">
        <v>35</v>
      </c>
      <c r="AX555" s="13" t="s">
        <v>79</v>
      </c>
      <c r="AY555" s="261" t="s">
        <v>156</v>
      </c>
    </row>
    <row r="556" spans="1:51" s="14" customFormat="1" ht="12">
      <c r="A556" s="14"/>
      <c r="B556" s="262"/>
      <c r="C556" s="263"/>
      <c r="D556" s="242" t="s">
        <v>257</v>
      </c>
      <c r="E556" s="264" t="s">
        <v>1</v>
      </c>
      <c r="F556" s="265" t="s">
        <v>800</v>
      </c>
      <c r="G556" s="263"/>
      <c r="H556" s="266">
        <v>11.76</v>
      </c>
      <c r="I556" s="267"/>
      <c r="J556" s="263"/>
      <c r="K556" s="263"/>
      <c r="L556" s="268"/>
      <c r="M556" s="269"/>
      <c r="N556" s="270"/>
      <c r="O556" s="270"/>
      <c r="P556" s="270"/>
      <c r="Q556" s="270"/>
      <c r="R556" s="270"/>
      <c r="S556" s="270"/>
      <c r="T556" s="271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2" t="s">
        <v>257</v>
      </c>
      <c r="AU556" s="272" t="s">
        <v>89</v>
      </c>
      <c r="AV556" s="14" t="s">
        <v>105</v>
      </c>
      <c r="AW556" s="14" t="s">
        <v>35</v>
      </c>
      <c r="AX556" s="14" t="s">
        <v>79</v>
      </c>
      <c r="AY556" s="272" t="s">
        <v>156</v>
      </c>
    </row>
    <row r="557" spans="1:51" s="15" customFormat="1" ht="12">
      <c r="A557" s="15"/>
      <c r="B557" s="284"/>
      <c r="C557" s="285"/>
      <c r="D557" s="242" t="s">
        <v>257</v>
      </c>
      <c r="E557" s="286" t="s">
        <v>1</v>
      </c>
      <c r="F557" s="287" t="s">
        <v>342</v>
      </c>
      <c r="G557" s="285"/>
      <c r="H557" s="288">
        <v>55.552</v>
      </c>
      <c r="I557" s="289"/>
      <c r="J557" s="285"/>
      <c r="K557" s="285"/>
      <c r="L557" s="290"/>
      <c r="M557" s="291"/>
      <c r="N557" s="292"/>
      <c r="O557" s="292"/>
      <c r="P557" s="292"/>
      <c r="Q557" s="292"/>
      <c r="R557" s="292"/>
      <c r="S557" s="292"/>
      <c r="T557" s="293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94" t="s">
        <v>257</v>
      </c>
      <c r="AU557" s="294" t="s">
        <v>89</v>
      </c>
      <c r="AV557" s="15" t="s">
        <v>155</v>
      </c>
      <c r="AW557" s="15" t="s">
        <v>35</v>
      </c>
      <c r="AX557" s="15" t="s">
        <v>87</v>
      </c>
      <c r="AY557" s="294" t="s">
        <v>156</v>
      </c>
    </row>
    <row r="558" spans="1:65" s="2" customFormat="1" ht="16.5" customHeight="1">
      <c r="A558" s="38"/>
      <c r="B558" s="39"/>
      <c r="C558" s="228" t="s">
        <v>801</v>
      </c>
      <c r="D558" s="228" t="s">
        <v>159</v>
      </c>
      <c r="E558" s="229" t="s">
        <v>802</v>
      </c>
      <c r="F558" s="230" t="s">
        <v>803</v>
      </c>
      <c r="G558" s="231" t="s">
        <v>245</v>
      </c>
      <c r="H558" s="232">
        <v>75.383</v>
      </c>
      <c r="I558" s="233"/>
      <c r="J558" s="234">
        <f>ROUND(I558*H558,2)</f>
        <v>0</v>
      </c>
      <c r="K558" s="235"/>
      <c r="L558" s="44"/>
      <c r="M558" s="236" t="s">
        <v>1</v>
      </c>
      <c r="N558" s="237" t="s">
        <v>44</v>
      </c>
      <c r="O558" s="91"/>
      <c r="P558" s="238">
        <f>O558*H558</f>
        <v>0</v>
      </c>
      <c r="Q558" s="238">
        <v>0.00033</v>
      </c>
      <c r="R558" s="238">
        <f>Q558*H558</f>
        <v>0.024876389999999998</v>
      </c>
      <c r="S558" s="238">
        <v>0</v>
      </c>
      <c r="T558" s="239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40" t="s">
        <v>155</v>
      </c>
      <c r="AT558" s="240" t="s">
        <v>159</v>
      </c>
      <c r="AU558" s="240" t="s">
        <v>89</v>
      </c>
      <c r="AY558" s="17" t="s">
        <v>156</v>
      </c>
      <c r="BE558" s="241">
        <f>IF(N558="základní",J558,0)</f>
        <v>0</v>
      </c>
      <c r="BF558" s="241">
        <f>IF(N558="snížená",J558,0)</f>
        <v>0</v>
      </c>
      <c r="BG558" s="241">
        <f>IF(N558="zákl. přenesená",J558,0)</f>
        <v>0</v>
      </c>
      <c r="BH558" s="241">
        <f>IF(N558="sníž. přenesená",J558,0)</f>
        <v>0</v>
      </c>
      <c r="BI558" s="241">
        <f>IF(N558="nulová",J558,0)</f>
        <v>0</v>
      </c>
      <c r="BJ558" s="17" t="s">
        <v>87</v>
      </c>
      <c r="BK558" s="241">
        <f>ROUND(I558*H558,2)</f>
        <v>0</v>
      </c>
      <c r="BL558" s="17" t="s">
        <v>155</v>
      </c>
      <c r="BM558" s="240" t="s">
        <v>804</v>
      </c>
    </row>
    <row r="559" spans="1:47" s="2" customFormat="1" ht="12">
      <c r="A559" s="38"/>
      <c r="B559" s="39"/>
      <c r="C559" s="40"/>
      <c r="D559" s="242" t="s">
        <v>165</v>
      </c>
      <c r="E559" s="40"/>
      <c r="F559" s="243" t="s">
        <v>805</v>
      </c>
      <c r="G559" s="40"/>
      <c r="H559" s="40"/>
      <c r="I559" s="244"/>
      <c r="J559" s="40"/>
      <c r="K559" s="40"/>
      <c r="L559" s="44"/>
      <c r="M559" s="245"/>
      <c r="N559" s="246"/>
      <c r="O559" s="91"/>
      <c r="P559" s="91"/>
      <c r="Q559" s="91"/>
      <c r="R559" s="91"/>
      <c r="S559" s="91"/>
      <c r="T559" s="92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165</v>
      </c>
      <c r="AU559" s="17" t="s">
        <v>89</v>
      </c>
    </row>
    <row r="560" spans="1:51" s="13" customFormat="1" ht="12">
      <c r="A560" s="13"/>
      <c r="B560" s="251"/>
      <c r="C560" s="252"/>
      <c r="D560" s="242" t="s">
        <v>257</v>
      </c>
      <c r="E560" s="253" t="s">
        <v>1</v>
      </c>
      <c r="F560" s="254" t="s">
        <v>806</v>
      </c>
      <c r="G560" s="252"/>
      <c r="H560" s="255">
        <v>50.359</v>
      </c>
      <c r="I560" s="256"/>
      <c r="J560" s="252"/>
      <c r="K560" s="252"/>
      <c r="L560" s="257"/>
      <c r="M560" s="258"/>
      <c r="N560" s="259"/>
      <c r="O560" s="259"/>
      <c r="P560" s="259"/>
      <c r="Q560" s="259"/>
      <c r="R560" s="259"/>
      <c r="S560" s="259"/>
      <c r="T560" s="26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1" t="s">
        <v>257</v>
      </c>
      <c r="AU560" s="261" t="s">
        <v>89</v>
      </c>
      <c r="AV560" s="13" t="s">
        <v>89</v>
      </c>
      <c r="AW560" s="13" t="s">
        <v>35</v>
      </c>
      <c r="AX560" s="13" t="s">
        <v>79</v>
      </c>
      <c r="AY560" s="261" t="s">
        <v>156</v>
      </c>
    </row>
    <row r="561" spans="1:51" s="14" customFormat="1" ht="12">
      <c r="A561" s="14"/>
      <c r="B561" s="262"/>
      <c r="C561" s="263"/>
      <c r="D561" s="242" t="s">
        <v>257</v>
      </c>
      <c r="E561" s="264" t="s">
        <v>1</v>
      </c>
      <c r="F561" s="265" t="s">
        <v>807</v>
      </c>
      <c r="G561" s="263"/>
      <c r="H561" s="266">
        <v>50.359</v>
      </c>
      <c r="I561" s="267"/>
      <c r="J561" s="263"/>
      <c r="K561" s="263"/>
      <c r="L561" s="268"/>
      <c r="M561" s="269"/>
      <c r="N561" s="270"/>
      <c r="O561" s="270"/>
      <c r="P561" s="270"/>
      <c r="Q561" s="270"/>
      <c r="R561" s="270"/>
      <c r="S561" s="270"/>
      <c r="T561" s="27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2" t="s">
        <v>257</v>
      </c>
      <c r="AU561" s="272" t="s">
        <v>89</v>
      </c>
      <c r="AV561" s="14" t="s">
        <v>105</v>
      </c>
      <c r="AW561" s="14" t="s">
        <v>35</v>
      </c>
      <c r="AX561" s="14" t="s">
        <v>79</v>
      </c>
      <c r="AY561" s="272" t="s">
        <v>156</v>
      </c>
    </row>
    <row r="562" spans="1:51" s="13" customFormat="1" ht="12">
      <c r="A562" s="13"/>
      <c r="B562" s="251"/>
      <c r="C562" s="252"/>
      <c r="D562" s="242" t="s">
        <v>257</v>
      </c>
      <c r="E562" s="253" t="s">
        <v>1</v>
      </c>
      <c r="F562" s="254" t="s">
        <v>808</v>
      </c>
      <c r="G562" s="252"/>
      <c r="H562" s="255">
        <v>25.024</v>
      </c>
      <c r="I562" s="256"/>
      <c r="J562" s="252"/>
      <c r="K562" s="252"/>
      <c r="L562" s="257"/>
      <c r="M562" s="258"/>
      <c r="N562" s="259"/>
      <c r="O562" s="259"/>
      <c r="P562" s="259"/>
      <c r="Q562" s="259"/>
      <c r="R562" s="259"/>
      <c r="S562" s="259"/>
      <c r="T562" s="26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1" t="s">
        <v>257</v>
      </c>
      <c r="AU562" s="261" t="s">
        <v>89</v>
      </c>
      <c r="AV562" s="13" t="s">
        <v>89</v>
      </c>
      <c r="AW562" s="13" t="s">
        <v>35</v>
      </c>
      <c r="AX562" s="13" t="s">
        <v>79</v>
      </c>
      <c r="AY562" s="261" t="s">
        <v>156</v>
      </c>
    </row>
    <row r="563" spans="1:51" s="14" customFormat="1" ht="12">
      <c r="A563" s="14"/>
      <c r="B563" s="262"/>
      <c r="C563" s="263"/>
      <c r="D563" s="242" t="s">
        <v>257</v>
      </c>
      <c r="E563" s="264" t="s">
        <v>1</v>
      </c>
      <c r="F563" s="265" t="s">
        <v>809</v>
      </c>
      <c r="G563" s="263"/>
      <c r="H563" s="266">
        <v>25.024</v>
      </c>
      <c r="I563" s="267"/>
      <c r="J563" s="263"/>
      <c r="K563" s="263"/>
      <c r="L563" s="268"/>
      <c r="M563" s="269"/>
      <c r="N563" s="270"/>
      <c r="O563" s="270"/>
      <c r="P563" s="270"/>
      <c r="Q563" s="270"/>
      <c r="R563" s="270"/>
      <c r="S563" s="270"/>
      <c r="T563" s="27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2" t="s">
        <v>257</v>
      </c>
      <c r="AU563" s="272" t="s">
        <v>89</v>
      </c>
      <c r="AV563" s="14" t="s">
        <v>105</v>
      </c>
      <c r="AW563" s="14" t="s">
        <v>35</v>
      </c>
      <c r="AX563" s="14" t="s">
        <v>79</v>
      </c>
      <c r="AY563" s="272" t="s">
        <v>156</v>
      </c>
    </row>
    <row r="564" spans="1:51" s="15" customFormat="1" ht="12">
      <c r="A564" s="15"/>
      <c r="B564" s="284"/>
      <c r="C564" s="285"/>
      <c r="D564" s="242" t="s">
        <v>257</v>
      </c>
      <c r="E564" s="286" t="s">
        <v>1</v>
      </c>
      <c r="F564" s="287" t="s">
        <v>342</v>
      </c>
      <c r="G564" s="285"/>
      <c r="H564" s="288">
        <v>75.38300000000001</v>
      </c>
      <c r="I564" s="289"/>
      <c r="J564" s="285"/>
      <c r="K564" s="285"/>
      <c r="L564" s="290"/>
      <c r="M564" s="291"/>
      <c r="N564" s="292"/>
      <c r="O564" s="292"/>
      <c r="P564" s="292"/>
      <c r="Q564" s="292"/>
      <c r="R564" s="292"/>
      <c r="S564" s="292"/>
      <c r="T564" s="293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94" t="s">
        <v>257</v>
      </c>
      <c r="AU564" s="294" t="s">
        <v>89</v>
      </c>
      <c r="AV564" s="15" t="s">
        <v>155</v>
      </c>
      <c r="AW564" s="15" t="s">
        <v>35</v>
      </c>
      <c r="AX564" s="15" t="s">
        <v>87</v>
      </c>
      <c r="AY564" s="294" t="s">
        <v>156</v>
      </c>
    </row>
    <row r="565" spans="1:65" s="2" customFormat="1" ht="37.8" customHeight="1">
      <c r="A565" s="38"/>
      <c r="B565" s="39"/>
      <c r="C565" s="228" t="s">
        <v>810</v>
      </c>
      <c r="D565" s="228" t="s">
        <v>159</v>
      </c>
      <c r="E565" s="229" t="s">
        <v>811</v>
      </c>
      <c r="F565" s="230" t="s">
        <v>812</v>
      </c>
      <c r="G565" s="231" t="s">
        <v>162</v>
      </c>
      <c r="H565" s="232">
        <v>1</v>
      </c>
      <c r="I565" s="233"/>
      <c r="J565" s="234">
        <f>ROUND(I565*H565,2)</f>
        <v>0</v>
      </c>
      <c r="K565" s="235"/>
      <c r="L565" s="44"/>
      <c r="M565" s="236" t="s">
        <v>1</v>
      </c>
      <c r="N565" s="237" t="s">
        <v>44</v>
      </c>
      <c r="O565" s="91"/>
      <c r="P565" s="238">
        <f>O565*H565</f>
        <v>0</v>
      </c>
      <c r="Q565" s="238">
        <v>0</v>
      </c>
      <c r="R565" s="238">
        <f>Q565*H565</f>
        <v>0</v>
      </c>
      <c r="S565" s="238">
        <v>0</v>
      </c>
      <c r="T565" s="239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40" t="s">
        <v>155</v>
      </c>
      <c r="AT565" s="240" t="s">
        <v>159</v>
      </c>
      <c r="AU565" s="240" t="s">
        <v>89</v>
      </c>
      <c r="AY565" s="17" t="s">
        <v>156</v>
      </c>
      <c r="BE565" s="241">
        <f>IF(N565="základní",J565,0)</f>
        <v>0</v>
      </c>
      <c r="BF565" s="241">
        <f>IF(N565="snížená",J565,0)</f>
        <v>0</v>
      </c>
      <c r="BG565" s="241">
        <f>IF(N565="zákl. přenesená",J565,0)</f>
        <v>0</v>
      </c>
      <c r="BH565" s="241">
        <f>IF(N565="sníž. přenesená",J565,0)</f>
        <v>0</v>
      </c>
      <c r="BI565" s="241">
        <f>IF(N565="nulová",J565,0)</f>
        <v>0</v>
      </c>
      <c r="BJ565" s="17" t="s">
        <v>87</v>
      </c>
      <c r="BK565" s="241">
        <f>ROUND(I565*H565,2)</f>
        <v>0</v>
      </c>
      <c r="BL565" s="17" t="s">
        <v>155</v>
      </c>
      <c r="BM565" s="240" t="s">
        <v>813</v>
      </c>
    </row>
    <row r="566" spans="1:47" s="2" customFormat="1" ht="12">
      <c r="A566" s="38"/>
      <c r="B566" s="39"/>
      <c r="C566" s="40"/>
      <c r="D566" s="242" t="s">
        <v>165</v>
      </c>
      <c r="E566" s="40"/>
      <c r="F566" s="243" t="s">
        <v>814</v>
      </c>
      <c r="G566" s="40"/>
      <c r="H566" s="40"/>
      <c r="I566" s="244"/>
      <c r="J566" s="40"/>
      <c r="K566" s="40"/>
      <c r="L566" s="44"/>
      <c r="M566" s="245"/>
      <c r="N566" s="246"/>
      <c r="O566" s="91"/>
      <c r="P566" s="91"/>
      <c r="Q566" s="91"/>
      <c r="R566" s="91"/>
      <c r="S566" s="91"/>
      <c r="T566" s="92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165</v>
      </c>
      <c r="AU566" s="17" t="s">
        <v>89</v>
      </c>
    </row>
    <row r="567" spans="1:65" s="2" customFormat="1" ht="24.15" customHeight="1">
      <c r="A567" s="38"/>
      <c r="B567" s="39"/>
      <c r="C567" s="228" t="s">
        <v>815</v>
      </c>
      <c r="D567" s="228" t="s">
        <v>159</v>
      </c>
      <c r="E567" s="229" t="s">
        <v>816</v>
      </c>
      <c r="F567" s="230" t="s">
        <v>817</v>
      </c>
      <c r="G567" s="231" t="s">
        <v>162</v>
      </c>
      <c r="H567" s="232">
        <v>1</v>
      </c>
      <c r="I567" s="233"/>
      <c r="J567" s="234">
        <f>ROUND(I567*H567,2)</f>
        <v>0</v>
      </c>
      <c r="K567" s="235"/>
      <c r="L567" s="44"/>
      <c r="M567" s="236" t="s">
        <v>1</v>
      </c>
      <c r="N567" s="237" t="s">
        <v>44</v>
      </c>
      <c r="O567" s="91"/>
      <c r="P567" s="238">
        <f>O567*H567</f>
        <v>0</v>
      </c>
      <c r="Q567" s="238">
        <v>0</v>
      </c>
      <c r="R567" s="238">
        <f>Q567*H567</f>
        <v>0</v>
      </c>
      <c r="S567" s="238">
        <v>0</v>
      </c>
      <c r="T567" s="239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40" t="s">
        <v>155</v>
      </c>
      <c r="AT567" s="240" t="s">
        <v>159</v>
      </c>
      <c r="AU567" s="240" t="s">
        <v>89</v>
      </c>
      <c r="AY567" s="17" t="s">
        <v>156</v>
      </c>
      <c r="BE567" s="241">
        <f>IF(N567="základní",J567,0)</f>
        <v>0</v>
      </c>
      <c r="BF567" s="241">
        <f>IF(N567="snížená",J567,0)</f>
        <v>0</v>
      </c>
      <c r="BG567" s="241">
        <f>IF(N567="zákl. přenesená",J567,0)</f>
        <v>0</v>
      </c>
      <c r="BH567" s="241">
        <f>IF(N567="sníž. přenesená",J567,0)</f>
        <v>0</v>
      </c>
      <c r="BI567" s="241">
        <f>IF(N567="nulová",J567,0)</f>
        <v>0</v>
      </c>
      <c r="BJ567" s="17" t="s">
        <v>87</v>
      </c>
      <c r="BK567" s="241">
        <f>ROUND(I567*H567,2)</f>
        <v>0</v>
      </c>
      <c r="BL567" s="17" t="s">
        <v>155</v>
      </c>
      <c r="BM567" s="240" t="s">
        <v>818</v>
      </c>
    </row>
    <row r="568" spans="1:47" s="2" customFormat="1" ht="12">
      <c r="A568" s="38"/>
      <c r="B568" s="39"/>
      <c r="C568" s="40"/>
      <c r="D568" s="242" t="s">
        <v>165</v>
      </c>
      <c r="E568" s="40"/>
      <c r="F568" s="243" t="s">
        <v>819</v>
      </c>
      <c r="G568" s="40"/>
      <c r="H568" s="40"/>
      <c r="I568" s="244"/>
      <c r="J568" s="40"/>
      <c r="K568" s="40"/>
      <c r="L568" s="44"/>
      <c r="M568" s="245"/>
      <c r="N568" s="246"/>
      <c r="O568" s="91"/>
      <c r="P568" s="91"/>
      <c r="Q568" s="91"/>
      <c r="R568" s="91"/>
      <c r="S568" s="91"/>
      <c r="T568" s="92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165</v>
      </c>
      <c r="AU568" s="17" t="s">
        <v>89</v>
      </c>
    </row>
    <row r="569" spans="1:65" s="2" customFormat="1" ht="33" customHeight="1">
      <c r="A569" s="38"/>
      <c r="B569" s="39"/>
      <c r="C569" s="228" t="s">
        <v>820</v>
      </c>
      <c r="D569" s="228" t="s">
        <v>159</v>
      </c>
      <c r="E569" s="229" t="s">
        <v>821</v>
      </c>
      <c r="F569" s="230" t="s">
        <v>822</v>
      </c>
      <c r="G569" s="231" t="s">
        <v>162</v>
      </c>
      <c r="H569" s="232">
        <v>2</v>
      </c>
      <c r="I569" s="233"/>
      <c r="J569" s="234">
        <f>ROUND(I569*H569,2)</f>
        <v>0</v>
      </c>
      <c r="K569" s="235"/>
      <c r="L569" s="44"/>
      <c r="M569" s="236" t="s">
        <v>1</v>
      </c>
      <c r="N569" s="237" t="s">
        <v>44</v>
      </c>
      <c r="O569" s="91"/>
      <c r="P569" s="238">
        <f>O569*H569</f>
        <v>0</v>
      </c>
      <c r="Q569" s="238">
        <v>0</v>
      </c>
      <c r="R569" s="238">
        <f>Q569*H569</f>
        <v>0</v>
      </c>
      <c r="S569" s="238">
        <v>0</v>
      </c>
      <c r="T569" s="239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40" t="s">
        <v>155</v>
      </c>
      <c r="AT569" s="240" t="s">
        <v>159</v>
      </c>
      <c r="AU569" s="240" t="s">
        <v>89</v>
      </c>
      <c r="AY569" s="17" t="s">
        <v>156</v>
      </c>
      <c r="BE569" s="241">
        <f>IF(N569="základní",J569,0)</f>
        <v>0</v>
      </c>
      <c r="BF569" s="241">
        <f>IF(N569="snížená",J569,0)</f>
        <v>0</v>
      </c>
      <c r="BG569" s="241">
        <f>IF(N569="zákl. přenesená",J569,0)</f>
        <v>0</v>
      </c>
      <c r="BH569" s="241">
        <f>IF(N569="sníž. přenesená",J569,0)</f>
        <v>0</v>
      </c>
      <c r="BI569" s="241">
        <f>IF(N569="nulová",J569,0)</f>
        <v>0</v>
      </c>
      <c r="BJ569" s="17" t="s">
        <v>87</v>
      </c>
      <c r="BK569" s="241">
        <f>ROUND(I569*H569,2)</f>
        <v>0</v>
      </c>
      <c r="BL569" s="17" t="s">
        <v>155</v>
      </c>
      <c r="BM569" s="240" t="s">
        <v>823</v>
      </c>
    </row>
    <row r="570" spans="1:47" s="2" customFormat="1" ht="12">
      <c r="A570" s="38"/>
      <c r="B570" s="39"/>
      <c r="C570" s="40"/>
      <c r="D570" s="242" t="s">
        <v>165</v>
      </c>
      <c r="E570" s="40"/>
      <c r="F570" s="243" t="s">
        <v>824</v>
      </c>
      <c r="G570" s="40"/>
      <c r="H570" s="40"/>
      <c r="I570" s="244"/>
      <c r="J570" s="40"/>
      <c r="K570" s="40"/>
      <c r="L570" s="44"/>
      <c r="M570" s="245"/>
      <c r="N570" s="246"/>
      <c r="O570" s="91"/>
      <c r="P570" s="91"/>
      <c r="Q570" s="91"/>
      <c r="R570" s="91"/>
      <c r="S570" s="91"/>
      <c r="T570" s="92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T570" s="17" t="s">
        <v>165</v>
      </c>
      <c r="AU570" s="17" t="s">
        <v>89</v>
      </c>
    </row>
    <row r="571" spans="1:65" s="2" customFormat="1" ht="24.15" customHeight="1">
      <c r="A571" s="38"/>
      <c r="B571" s="39"/>
      <c r="C571" s="228" t="s">
        <v>825</v>
      </c>
      <c r="D571" s="228" t="s">
        <v>159</v>
      </c>
      <c r="E571" s="229" t="s">
        <v>826</v>
      </c>
      <c r="F571" s="230" t="s">
        <v>827</v>
      </c>
      <c r="G571" s="231" t="s">
        <v>162</v>
      </c>
      <c r="H571" s="232">
        <v>3</v>
      </c>
      <c r="I571" s="233"/>
      <c r="J571" s="234">
        <f>ROUND(I571*H571,2)</f>
        <v>0</v>
      </c>
      <c r="K571" s="235"/>
      <c r="L571" s="44"/>
      <c r="M571" s="236" t="s">
        <v>1</v>
      </c>
      <c r="N571" s="237" t="s">
        <v>44</v>
      </c>
      <c r="O571" s="91"/>
      <c r="P571" s="238">
        <f>O571*H571</f>
        <v>0</v>
      </c>
      <c r="Q571" s="238">
        <v>0</v>
      </c>
      <c r="R571" s="238">
        <f>Q571*H571</f>
        <v>0</v>
      </c>
      <c r="S571" s="238">
        <v>0</v>
      </c>
      <c r="T571" s="239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40" t="s">
        <v>155</v>
      </c>
      <c r="AT571" s="240" t="s">
        <v>159</v>
      </c>
      <c r="AU571" s="240" t="s">
        <v>89</v>
      </c>
      <c r="AY571" s="17" t="s">
        <v>156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7" t="s">
        <v>87</v>
      </c>
      <c r="BK571" s="241">
        <f>ROUND(I571*H571,2)</f>
        <v>0</v>
      </c>
      <c r="BL571" s="17" t="s">
        <v>155</v>
      </c>
      <c r="BM571" s="240" t="s">
        <v>828</v>
      </c>
    </row>
    <row r="572" spans="1:47" s="2" customFormat="1" ht="12">
      <c r="A572" s="38"/>
      <c r="B572" s="39"/>
      <c r="C572" s="40"/>
      <c r="D572" s="242" t="s">
        <v>165</v>
      </c>
      <c r="E572" s="40"/>
      <c r="F572" s="243" t="s">
        <v>829</v>
      </c>
      <c r="G572" s="40"/>
      <c r="H572" s="40"/>
      <c r="I572" s="244"/>
      <c r="J572" s="40"/>
      <c r="K572" s="40"/>
      <c r="L572" s="44"/>
      <c r="M572" s="245"/>
      <c r="N572" s="246"/>
      <c r="O572" s="91"/>
      <c r="P572" s="91"/>
      <c r="Q572" s="91"/>
      <c r="R572" s="91"/>
      <c r="S572" s="91"/>
      <c r="T572" s="92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165</v>
      </c>
      <c r="AU572" s="17" t="s">
        <v>89</v>
      </c>
    </row>
    <row r="573" spans="1:65" s="2" customFormat="1" ht="37.8" customHeight="1">
      <c r="A573" s="38"/>
      <c r="B573" s="39"/>
      <c r="C573" s="228" t="s">
        <v>830</v>
      </c>
      <c r="D573" s="228" t="s">
        <v>159</v>
      </c>
      <c r="E573" s="229" t="s">
        <v>831</v>
      </c>
      <c r="F573" s="230" t="s">
        <v>832</v>
      </c>
      <c r="G573" s="231" t="s">
        <v>162</v>
      </c>
      <c r="H573" s="232">
        <v>1</v>
      </c>
      <c r="I573" s="233"/>
      <c r="J573" s="234">
        <f>ROUND(I573*H573,2)</f>
        <v>0</v>
      </c>
      <c r="K573" s="235"/>
      <c r="L573" s="44"/>
      <c r="M573" s="236" t="s">
        <v>1</v>
      </c>
      <c r="N573" s="237" t="s">
        <v>44</v>
      </c>
      <c r="O573" s="91"/>
      <c r="P573" s="238">
        <f>O573*H573</f>
        <v>0</v>
      </c>
      <c r="Q573" s="238">
        <v>0</v>
      </c>
      <c r="R573" s="238">
        <f>Q573*H573</f>
        <v>0</v>
      </c>
      <c r="S573" s="238">
        <v>0</v>
      </c>
      <c r="T573" s="239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40" t="s">
        <v>155</v>
      </c>
      <c r="AT573" s="240" t="s">
        <v>159</v>
      </c>
      <c r="AU573" s="240" t="s">
        <v>89</v>
      </c>
      <c r="AY573" s="17" t="s">
        <v>156</v>
      </c>
      <c r="BE573" s="241">
        <f>IF(N573="základní",J573,0)</f>
        <v>0</v>
      </c>
      <c r="BF573" s="241">
        <f>IF(N573="snížená",J573,0)</f>
        <v>0</v>
      </c>
      <c r="BG573" s="241">
        <f>IF(N573="zákl. přenesená",J573,0)</f>
        <v>0</v>
      </c>
      <c r="BH573" s="241">
        <f>IF(N573="sníž. přenesená",J573,0)</f>
        <v>0</v>
      </c>
      <c r="BI573" s="241">
        <f>IF(N573="nulová",J573,0)</f>
        <v>0</v>
      </c>
      <c r="BJ573" s="17" t="s">
        <v>87</v>
      </c>
      <c r="BK573" s="241">
        <f>ROUND(I573*H573,2)</f>
        <v>0</v>
      </c>
      <c r="BL573" s="17" t="s">
        <v>155</v>
      </c>
      <c r="BM573" s="240" t="s">
        <v>833</v>
      </c>
    </row>
    <row r="574" spans="1:47" s="2" customFormat="1" ht="12">
      <c r="A574" s="38"/>
      <c r="B574" s="39"/>
      <c r="C574" s="40"/>
      <c r="D574" s="242" t="s">
        <v>165</v>
      </c>
      <c r="E574" s="40"/>
      <c r="F574" s="243" t="s">
        <v>834</v>
      </c>
      <c r="G574" s="40"/>
      <c r="H574" s="40"/>
      <c r="I574" s="244"/>
      <c r="J574" s="40"/>
      <c r="K574" s="40"/>
      <c r="L574" s="44"/>
      <c r="M574" s="245"/>
      <c r="N574" s="246"/>
      <c r="O574" s="91"/>
      <c r="P574" s="91"/>
      <c r="Q574" s="91"/>
      <c r="R574" s="91"/>
      <c r="S574" s="91"/>
      <c r="T574" s="92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165</v>
      </c>
      <c r="AU574" s="17" t="s">
        <v>89</v>
      </c>
    </row>
    <row r="575" spans="1:65" s="2" customFormat="1" ht="49.05" customHeight="1">
      <c r="A575" s="38"/>
      <c r="B575" s="39"/>
      <c r="C575" s="228" t="s">
        <v>835</v>
      </c>
      <c r="D575" s="228" t="s">
        <v>159</v>
      </c>
      <c r="E575" s="229" t="s">
        <v>836</v>
      </c>
      <c r="F575" s="230" t="s">
        <v>837</v>
      </c>
      <c r="G575" s="231" t="s">
        <v>1</v>
      </c>
      <c r="H575" s="232">
        <v>1</v>
      </c>
      <c r="I575" s="233"/>
      <c r="J575" s="234">
        <f>ROUND(I575*H575,2)</f>
        <v>0</v>
      </c>
      <c r="K575" s="235"/>
      <c r="L575" s="44"/>
      <c r="M575" s="236" t="s">
        <v>1</v>
      </c>
      <c r="N575" s="237" t="s">
        <v>44</v>
      </c>
      <c r="O575" s="91"/>
      <c r="P575" s="238">
        <f>O575*H575</f>
        <v>0</v>
      </c>
      <c r="Q575" s="238">
        <v>0</v>
      </c>
      <c r="R575" s="238">
        <f>Q575*H575</f>
        <v>0</v>
      </c>
      <c r="S575" s="238">
        <v>0</v>
      </c>
      <c r="T575" s="239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40" t="s">
        <v>155</v>
      </c>
      <c r="AT575" s="240" t="s">
        <v>159</v>
      </c>
      <c r="AU575" s="240" t="s">
        <v>89</v>
      </c>
      <c r="AY575" s="17" t="s">
        <v>156</v>
      </c>
      <c r="BE575" s="241">
        <f>IF(N575="základní",J575,0)</f>
        <v>0</v>
      </c>
      <c r="BF575" s="241">
        <f>IF(N575="snížená",J575,0)</f>
        <v>0</v>
      </c>
      <c r="BG575" s="241">
        <f>IF(N575="zákl. přenesená",J575,0)</f>
        <v>0</v>
      </c>
      <c r="BH575" s="241">
        <f>IF(N575="sníž. přenesená",J575,0)</f>
        <v>0</v>
      </c>
      <c r="BI575" s="241">
        <f>IF(N575="nulová",J575,0)</f>
        <v>0</v>
      </c>
      <c r="BJ575" s="17" t="s">
        <v>87</v>
      </c>
      <c r="BK575" s="241">
        <f>ROUND(I575*H575,2)</f>
        <v>0</v>
      </c>
      <c r="BL575" s="17" t="s">
        <v>155</v>
      </c>
      <c r="BM575" s="240" t="s">
        <v>838</v>
      </c>
    </row>
    <row r="576" spans="1:47" s="2" customFormat="1" ht="12">
      <c r="A576" s="38"/>
      <c r="B576" s="39"/>
      <c r="C576" s="40"/>
      <c r="D576" s="242" t="s">
        <v>165</v>
      </c>
      <c r="E576" s="40"/>
      <c r="F576" s="243" t="s">
        <v>839</v>
      </c>
      <c r="G576" s="40"/>
      <c r="H576" s="40"/>
      <c r="I576" s="244"/>
      <c r="J576" s="40"/>
      <c r="K576" s="40"/>
      <c r="L576" s="44"/>
      <c r="M576" s="245"/>
      <c r="N576" s="246"/>
      <c r="O576" s="91"/>
      <c r="P576" s="91"/>
      <c r="Q576" s="91"/>
      <c r="R576" s="91"/>
      <c r="S576" s="91"/>
      <c r="T576" s="92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165</v>
      </c>
      <c r="AU576" s="17" t="s">
        <v>89</v>
      </c>
    </row>
    <row r="577" spans="1:65" s="2" customFormat="1" ht="49.05" customHeight="1">
      <c r="A577" s="38"/>
      <c r="B577" s="39"/>
      <c r="C577" s="228" t="s">
        <v>840</v>
      </c>
      <c r="D577" s="228" t="s">
        <v>159</v>
      </c>
      <c r="E577" s="229" t="s">
        <v>841</v>
      </c>
      <c r="F577" s="230" t="s">
        <v>842</v>
      </c>
      <c r="G577" s="231" t="s">
        <v>162</v>
      </c>
      <c r="H577" s="232">
        <v>1</v>
      </c>
      <c r="I577" s="233"/>
      <c r="J577" s="234">
        <f>ROUND(I577*H577,2)</f>
        <v>0</v>
      </c>
      <c r="K577" s="235"/>
      <c r="L577" s="44"/>
      <c r="M577" s="236" t="s">
        <v>1</v>
      </c>
      <c r="N577" s="237" t="s">
        <v>44</v>
      </c>
      <c r="O577" s="91"/>
      <c r="P577" s="238">
        <f>O577*H577</f>
        <v>0</v>
      </c>
      <c r="Q577" s="238">
        <v>0</v>
      </c>
      <c r="R577" s="238">
        <f>Q577*H577</f>
        <v>0</v>
      </c>
      <c r="S577" s="238">
        <v>0</v>
      </c>
      <c r="T577" s="239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40" t="s">
        <v>155</v>
      </c>
      <c r="AT577" s="240" t="s">
        <v>159</v>
      </c>
      <c r="AU577" s="240" t="s">
        <v>89</v>
      </c>
      <c r="AY577" s="17" t="s">
        <v>156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7" t="s">
        <v>87</v>
      </c>
      <c r="BK577" s="241">
        <f>ROUND(I577*H577,2)</f>
        <v>0</v>
      </c>
      <c r="BL577" s="17" t="s">
        <v>155</v>
      </c>
      <c r="BM577" s="240" t="s">
        <v>843</v>
      </c>
    </row>
    <row r="578" spans="1:47" s="2" customFormat="1" ht="12">
      <c r="A578" s="38"/>
      <c r="B578" s="39"/>
      <c r="C578" s="40"/>
      <c r="D578" s="242" t="s">
        <v>165</v>
      </c>
      <c r="E578" s="40"/>
      <c r="F578" s="243" t="s">
        <v>844</v>
      </c>
      <c r="G578" s="40"/>
      <c r="H578" s="40"/>
      <c r="I578" s="244"/>
      <c r="J578" s="40"/>
      <c r="K578" s="40"/>
      <c r="L578" s="44"/>
      <c r="M578" s="245"/>
      <c r="N578" s="246"/>
      <c r="O578" s="91"/>
      <c r="P578" s="91"/>
      <c r="Q578" s="91"/>
      <c r="R578" s="91"/>
      <c r="S578" s="91"/>
      <c r="T578" s="92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7" t="s">
        <v>165</v>
      </c>
      <c r="AU578" s="17" t="s">
        <v>89</v>
      </c>
    </row>
    <row r="579" spans="1:65" s="2" customFormat="1" ht="55.5" customHeight="1">
      <c r="A579" s="38"/>
      <c r="B579" s="39"/>
      <c r="C579" s="228" t="s">
        <v>845</v>
      </c>
      <c r="D579" s="228" t="s">
        <v>159</v>
      </c>
      <c r="E579" s="229" t="s">
        <v>846</v>
      </c>
      <c r="F579" s="230" t="s">
        <v>847</v>
      </c>
      <c r="G579" s="231" t="s">
        <v>162</v>
      </c>
      <c r="H579" s="232">
        <v>4</v>
      </c>
      <c r="I579" s="233"/>
      <c r="J579" s="234">
        <f>ROUND(I579*H579,2)</f>
        <v>0</v>
      </c>
      <c r="K579" s="235"/>
      <c r="L579" s="44"/>
      <c r="M579" s="236" t="s">
        <v>1</v>
      </c>
      <c r="N579" s="237" t="s">
        <v>44</v>
      </c>
      <c r="O579" s="91"/>
      <c r="P579" s="238">
        <f>O579*H579</f>
        <v>0</v>
      </c>
      <c r="Q579" s="238">
        <v>0</v>
      </c>
      <c r="R579" s="238">
        <f>Q579*H579</f>
        <v>0</v>
      </c>
      <c r="S579" s="238">
        <v>0</v>
      </c>
      <c r="T579" s="239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40" t="s">
        <v>155</v>
      </c>
      <c r="AT579" s="240" t="s">
        <v>159</v>
      </c>
      <c r="AU579" s="240" t="s">
        <v>89</v>
      </c>
      <c r="AY579" s="17" t="s">
        <v>156</v>
      </c>
      <c r="BE579" s="241">
        <f>IF(N579="základní",J579,0)</f>
        <v>0</v>
      </c>
      <c r="BF579" s="241">
        <f>IF(N579="snížená",J579,0)</f>
        <v>0</v>
      </c>
      <c r="BG579" s="241">
        <f>IF(N579="zákl. přenesená",J579,0)</f>
        <v>0</v>
      </c>
      <c r="BH579" s="241">
        <f>IF(N579="sníž. přenesená",J579,0)</f>
        <v>0</v>
      </c>
      <c r="BI579" s="241">
        <f>IF(N579="nulová",J579,0)</f>
        <v>0</v>
      </c>
      <c r="BJ579" s="17" t="s">
        <v>87</v>
      </c>
      <c r="BK579" s="241">
        <f>ROUND(I579*H579,2)</f>
        <v>0</v>
      </c>
      <c r="BL579" s="17" t="s">
        <v>155</v>
      </c>
      <c r="BM579" s="240" t="s">
        <v>848</v>
      </c>
    </row>
    <row r="580" spans="1:47" s="2" customFormat="1" ht="12">
      <c r="A580" s="38"/>
      <c r="B580" s="39"/>
      <c r="C580" s="40"/>
      <c r="D580" s="242" t="s">
        <v>165</v>
      </c>
      <c r="E580" s="40"/>
      <c r="F580" s="243" t="s">
        <v>849</v>
      </c>
      <c r="G580" s="40"/>
      <c r="H580" s="40"/>
      <c r="I580" s="244"/>
      <c r="J580" s="40"/>
      <c r="K580" s="40"/>
      <c r="L580" s="44"/>
      <c r="M580" s="245"/>
      <c r="N580" s="246"/>
      <c r="O580" s="91"/>
      <c r="P580" s="91"/>
      <c r="Q580" s="91"/>
      <c r="R580" s="91"/>
      <c r="S580" s="91"/>
      <c r="T580" s="92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165</v>
      </c>
      <c r="AU580" s="17" t="s">
        <v>89</v>
      </c>
    </row>
    <row r="581" spans="1:51" s="13" customFormat="1" ht="12">
      <c r="A581" s="13"/>
      <c r="B581" s="251"/>
      <c r="C581" s="252"/>
      <c r="D581" s="242" t="s">
        <v>257</v>
      </c>
      <c r="E581" s="253" t="s">
        <v>1</v>
      </c>
      <c r="F581" s="254" t="s">
        <v>87</v>
      </c>
      <c r="G581" s="252"/>
      <c r="H581" s="255">
        <v>1</v>
      </c>
      <c r="I581" s="256"/>
      <c r="J581" s="252"/>
      <c r="K581" s="252"/>
      <c r="L581" s="257"/>
      <c r="M581" s="258"/>
      <c r="N581" s="259"/>
      <c r="O581" s="259"/>
      <c r="P581" s="259"/>
      <c r="Q581" s="259"/>
      <c r="R581" s="259"/>
      <c r="S581" s="259"/>
      <c r="T581" s="26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1" t="s">
        <v>257</v>
      </c>
      <c r="AU581" s="261" t="s">
        <v>89</v>
      </c>
      <c r="AV581" s="13" t="s">
        <v>89</v>
      </c>
      <c r="AW581" s="13" t="s">
        <v>35</v>
      </c>
      <c r="AX581" s="13" t="s">
        <v>79</v>
      </c>
      <c r="AY581" s="261" t="s">
        <v>156</v>
      </c>
    </row>
    <row r="582" spans="1:51" s="14" customFormat="1" ht="12">
      <c r="A582" s="14"/>
      <c r="B582" s="262"/>
      <c r="C582" s="263"/>
      <c r="D582" s="242" t="s">
        <v>257</v>
      </c>
      <c r="E582" s="264" t="s">
        <v>1</v>
      </c>
      <c r="F582" s="265" t="s">
        <v>431</v>
      </c>
      <c r="G582" s="263"/>
      <c r="H582" s="266">
        <v>1</v>
      </c>
      <c r="I582" s="267"/>
      <c r="J582" s="263"/>
      <c r="K582" s="263"/>
      <c r="L582" s="268"/>
      <c r="M582" s="269"/>
      <c r="N582" s="270"/>
      <c r="O582" s="270"/>
      <c r="P582" s="270"/>
      <c r="Q582" s="270"/>
      <c r="R582" s="270"/>
      <c r="S582" s="270"/>
      <c r="T582" s="271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2" t="s">
        <v>257</v>
      </c>
      <c r="AU582" s="272" t="s">
        <v>89</v>
      </c>
      <c r="AV582" s="14" t="s">
        <v>105</v>
      </c>
      <c r="AW582" s="14" t="s">
        <v>35</v>
      </c>
      <c r="AX582" s="14" t="s">
        <v>79</v>
      </c>
      <c r="AY582" s="272" t="s">
        <v>156</v>
      </c>
    </row>
    <row r="583" spans="1:51" s="13" customFormat="1" ht="12">
      <c r="A583" s="13"/>
      <c r="B583" s="251"/>
      <c r="C583" s="252"/>
      <c r="D583" s="242" t="s">
        <v>257</v>
      </c>
      <c r="E583" s="253" t="s">
        <v>1</v>
      </c>
      <c r="F583" s="254" t="s">
        <v>89</v>
      </c>
      <c r="G583" s="252"/>
      <c r="H583" s="255">
        <v>2</v>
      </c>
      <c r="I583" s="256"/>
      <c r="J583" s="252"/>
      <c r="K583" s="252"/>
      <c r="L583" s="257"/>
      <c r="M583" s="258"/>
      <c r="N583" s="259"/>
      <c r="O583" s="259"/>
      <c r="P583" s="259"/>
      <c r="Q583" s="259"/>
      <c r="R583" s="259"/>
      <c r="S583" s="259"/>
      <c r="T583" s="26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1" t="s">
        <v>257</v>
      </c>
      <c r="AU583" s="261" t="s">
        <v>89</v>
      </c>
      <c r="AV583" s="13" t="s">
        <v>89</v>
      </c>
      <c r="AW583" s="13" t="s">
        <v>35</v>
      </c>
      <c r="AX583" s="13" t="s">
        <v>79</v>
      </c>
      <c r="AY583" s="261" t="s">
        <v>156</v>
      </c>
    </row>
    <row r="584" spans="1:51" s="14" customFormat="1" ht="12">
      <c r="A584" s="14"/>
      <c r="B584" s="262"/>
      <c r="C584" s="263"/>
      <c r="D584" s="242" t="s">
        <v>257</v>
      </c>
      <c r="E584" s="264" t="s">
        <v>1</v>
      </c>
      <c r="F584" s="265" t="s">
        <v>522</v>
      </c>
      <c r="G584" s="263"/>
      <c r="H584" s="266">
        <v>2</v>
      </c>
      <c r="I584" s="267"/>
      <c r="J584" s="263"/>
      <c r="K584" s="263"/>
      <c r="L584" s="268"/>
      <c r="M584" s="269"/>
      <c r="N584" s="270"/>
      <c r="O584" s="270"/>
      <c r="P584" s="270"/>
      <c r="Q584" s="270"/>
      <c r="R584" s="270"/>
      <c r="S584" s="270"/>
      <c r="T584" s="271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2" t="s">
        <v>257</v>
      </c>
      <c r="AU584" s="272" t="s">
        <v>89</v>
      </c>
      <c r="AV584" s="14" t="s">
        <v>105</v>
      </c>
      <c r="AW584" s="14" t="s">
        <v>35</v>
      </c>
      <c r="AX584" s="14" t="s">
        <v>79</v>
      </c>
      <c r="AY584" s="272" t="s">
        <v>156</v>
      </c>
    </row>
    <row r="585" spans="1:51" s="13" customFormat="1" ht="12">
      <c r="A585" s="13"/>
      <c r="B585" s="251"/>
      <c r="C585" s="252"/>
      <c r="D585" s="242" t="s">
        <v>257</v>
      </c>
      <c r="E585" s="253" t="s">
        <v>1</v>
      </c>
      <c r="F585" s="254" t="s">
        <v>87</v>
      </c>
      <c r="G585" s="252"/>
      <c r="H585" s="255">
        <v>1</v>
      </c>
      <c r="I585" s="256"/>
      <c r="J585" s="252"/>
      <c r="K585" s="252"/>
      <c r="L585" s="257"/>
      <c r="M585" s="258"/>
      <c r="N585" s="259"/>
      <c r="O585" s="259"/>
      <c r="P585" s="259"/>
      <c r="Q585" s="259"/>
      <c r="R585" s="259"/>
      <c r="S585" s="259"/>
      <c r="T585" s="26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1" t="s">
        <v>257</v>
      </c>
      <c r="AU585" s="261" t="s">
        <v>89</v>
      </c>
      <c r="AV585" s="13" t="s">
        <v>89</v>
      </c>
      <c r="AW585" s="13" t="s">
        <v>35</v>
      </c>
      <c r="AX585" s="13" t="s">
        <v>79</v>
      </c>
      <c r="AY585" s="261" t="s">
        <v>156</v>
      </c>
    </row>
    <row r="586" spans="1:51" s="14" customFormat="1" ht="12">
      <c r="A586" s="14"/>
      <c r="B586" s="262"/>
      <c r="C586" s="263"/>
      <c r="D586" s="242" t="s">
        <v>257</v>
      </c>
      <c r="E586" s="264" t="s">
        <v>1</v>
      </c>
      <c r="F586" s="265" t="s">
        <v>505</v>
      </c>
      <c r="G586" s="263"/>
      <c r="H586" s="266">
        <v>1</v>
      </c>
      <c r="I586" s="267"/>
      <c r="J586" s="263"/>
      <c r="K586" s="263"/>
      <c r="L586" s="268"/>
      <c r="M586" s="269"/>
      <c r="N586" s="270"/>
      <c r="O586" s="270"/>
      <c r="P586" s="270"/>
      <c r="Q586" s="270"/>
      <c r="R586" s="270"/>
      <c r="S586" s="270"/>
      <c r="T586" s="27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2" t="s">
        <v>257</v>
      </c>
      <c r="AU586" s="272" t="s">
        <v>89</v>
      </c>
      <c r="AV586" s="14" t="s">
        <v>105</v>
      </c>
      <c r="AW586" s="14" t="s">
        <v>35</v>
      </c>
      <c r="AX586" s="14" t="s">
        <v>79</v>
      </c>
      <c r="AY586" s="272" t="s">
        <v>156</v>
      </c>
    </row>
    <row r="587" spans="1:51" s="15" customFormat="1" ht="12">
      <c r="A587" s="15"/>
      <c r="B587" s="284"/>
      <c r="C587" s="285"/>
      <c r="D587" s="242" t="s">
        <v>257</v>
      </c>
      <c r="E587" s="286" t="s">
        <v>1</v>
      </c>
      <c r="F587" s="287" t="s">
        <v>342</v>
      </c>
      <c r="G587" s="285"/>
      <c r="H587" s="288">
        <v>4</v>
      </c>
      <c r="I587" s="289"/>
      <c r="J587" s="285"/>
      <c r="K587" s="285"/>
      <c r="L587" s="290"/>
      <c r="M587" s="291"/>
      <c r="N587" s="292"/>
      <c r="O587" s="292"/>
      <c r="P587" s="292"/>
      <c r="Q587" s="292"/>
      <c r="R587" s="292"/>
      <c r="S587" s="292"/>
      <c r="T587" s="293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94" t="s">
        <v>257</v>
      </c>
      <c r="AU587" s="294" t="s">
        <v>89</v>
      </c>
      <c r="AV587" s="15" t="s">
        <v>155</v>
      </c>
      <c r="AW587" s="15" t="s">
        <v>35</v>
      </c>
      <c r="AX587" s="15" t="s">
        <v>87</v>
      </c>
      <c r="AY587" s="294" t="s">
        <v>156</v>
      </c>
    </row>
    <row r="588" spans="1:65" s="2" customFormat="1" ht="49.05" customHeight="1">
      <c r="A588" s="38"/>
      <c r="B588" s="39"/>
      <c r="C588" s="228" t="s">
        <v>850</v>
      </c>
      <c r="D588" s="228" t="s">
        <v>159</v>
      </c>
      <c r="E588" s="229" t="s">
        <v>851</v>
      </c>
      <c r="F588" s="230" t="s">
        <v>852</v>
      </c>
      <c r="G588" s="231" t="s">
        <v>162</v>
      </c>
      <c r="H588" s="232">
        <v>2</v>
      </c>
      <c r="I588" s="233"/>
      <c r="J588" s="234">
        <f>ROUND(I588*H588,2)</f>
        <v>0</v>
      </c>
      <c r="K588" s="235"/>
      <c r="L588" s="44"/>
      <c r="M588" s="236" t="s">
        <v>1</v>
      </c>
      <c r="N588" s="237" t="s">
        <v>44</v>
      </c>
      <c r="O588" s="91"/>
      <c r="P588" s="238">
        <f>O588*H588</f>
        <v>0</v>
      </c>
      <c r="Q588" s="238">
        <v>0</v>
      </c>
      <c r="R588" s="238">
        <f>Q588*H588</f>
        <v>0</v>
      </c>
      <c r="S588" s="238">
        <v>0</v>
      </c>
      <c r="T588" s="239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40" t="s">
        <v>155</v>
      </c>
      <c r="AT588" s="240" t="s">
        <v>159</v>
      </c>
      <c r="AU588" s="240" t="s">
        <v>89</v>
      </c>
      <c r="AY588" s="17" t="s">
        <v>156</v>
      </c>
      <c r="BE588" s="241">
        <f>IF(N588="základní",J588,0)</f>
        <v>0</v>
      </c>
      <c r="BF588" s="241">
        <f>IF(N588="snížená",J588,0)</f>
        <v>0</v>
      </c>
      <c r="BG588" s="241">
        <f>IF(N588="zákl. přenesená",J588,0)</f>
        <v>0</v>
      </c>
      <c r="BH588" s="241">
        <f>IF(N588="sníž. přenesená",J588,0)</f>
        <v>0</v>
      </c>
      <c r="BI588" s="241">
        <f>IF(N588="nulová",J588,0)</f>
        <v>0</v>
      </c>
      <c r="BJ588" s="17" t="s">
        <v>87</v>
      </c>
      <c r="BK588" s="241">
        <f>ROUND(I588*H588,2)</f>
        <v>0</v>
      </c>
      <c r="BL588" s="17" t="s">
        <v>155</v>
      </c>
      <c r="BM588" s="240" t="s">
        <v>853</v>
      </c>
    </row>
    <row r="589" spans="1:47" s="2" customFormat="1" ht="12">
      <c r="A589" s="38"/>
      <c r="B589" s="39"/>
      <c r="C589" s="40"/>
      <c r="D589" s="242" t="s">
        <v>165</v>
      </c>
      <c r="E589" s="40"/>
      <c r="F589" s="243" t="s">
        <v>854</v>
      </c>
      <c r="G589" s="40"/>
      <c r="H589" s="40"/>
      <c r="I589" s="244"/>
      <c r="J589" s="40"/>
      <c r="K589" s="40"/>
      <c r="L589" s="44"/>
      <c r="M589" s="245"/>
      <c r="N589" s="246"/>
      <c r="O589" s="91"/>
      <c r="P589" s="91"/>
      <c r="Q589" s="91"/>
      <c r="R589" s="91"/>
      <c r="S589" s="91"/>
      <c r="T589" s="92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7" t="s">
        <v>165</v>
      </c>
      <c r="AU589" s="17" t="s">
        <v>89</v>
      </c>
    </row>
    <row r="590" spans="1:65" s="2" customFormat="1" ht="55.5" customHeight="1">
      <c r="A590" s="38"/>
      <c r="B590" s="39"/>
      <c r="C590" s="228" t="s">
        <v>855</v>
      </c>
      <c r="D590" s="228" t="s">
        <v>159</v>
      </c>
      <c r="E590" s="229" t="s">
        <v>856</v>
      </c>
      <c r="F590" s="230" t="s">
        <v>857</v>
      </c>
      <c r="G590" s="231" t="s">
        <v>162</v>
      </c>
      <c r="H590" s="232">
        <v>1</v>
      </c>
      <c r="I590" s="233"/>
      <c r="J590" s="234">
        <f>ROUND(I590*H590,2)</f>
        <v>0</v>
      </c>
      <c r="K590" s="235"/>
      <c r="L590" s="44"/>
      <c r="M590" s="236" t="s">
        <v>1</v>
      </c>
      <c r="N590" s="237" t="s">
        <v>44</v>
      </c>
      <c r="O590" s="91"/>
      <c r="P590" s="238">
        <f>O590*H590</f>
        <v>0</v>
      </c>
      <c r="Q590" s="238">
        <v>0</v>
      </c>
      <c r="R590" s="238">
        <f>Q590*H590</f>
        <v>0</v>
      </c>
      <c r="S590" s="238">
        <v>0</v>
      </c>
      <c r="T590" s="239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40" t="s">
        <v>155</v>
      </c>
      <c r="AT590" s="240" t="s">
        <v>159</v>
      </c>
      <c r="AU590" s="240" t="s">
        <v>89</v>
      </c>
      <c r="AY590" s="17" t="s">
        <v>156</v>
      </c>
      <c r="BE590" s="241">
        <f>IF(N590="základní",J590,0)</f>
        <v>0</v>
      </c>
      <c r="BF590" s="241">
        <f>IF(N590="snížená",J590,0)</f>
        <v>0</v>
      </c>
      <c r="BG590" s="241">
        <f>IF(N590="zákl. přenesená",J590,0)</f>
        <v>0</v>
      </c>
      <c r="BH590" s="241">
        <f>IF(N590="sníž. přenesená",J590,0)</f>
        <v>0</v>
      </c>
      <c r="BI590" s="241">
        <f>IF(N590="nulová",J590,0)</f>
        <v>0</v>
      </c>
      <c r="BJ590" s="17" t="s">
        <v>87</v>
      </c>
      <c r="BK590" s="241">
        <f>ROUND(I590*H590,2)</f>
        <v>0</v>
      </c>
      <c r="BL590" s="17" t="s">
        <v>155</v>
      </c>
      <c r="BM590" s="240" t="s">
        <v>858</v>
      </c>
    </row>
    <row r="591" spans="1:47" s="2" customFormat="1" ht="12">
      <c r="A591" s="38"/>
      <c r="B591" s="39"/>
      <c r="C591" s="40"/>
      <c r="D591" s="242" t="s">
        <v>165</v>
      </c>
      <c r="E591" s="40"/>
      <c r="F591" s="243" t="s">
        <v>859</v>
      </c>
      <c r="G591" s="40"/>
      <c r="H591" s="40"/>
      <c r="I591" s="244"/>
      <c r="J591" s="40"/>
      <c r="K591" s="40"/>
      <c r="L591" s="44"/>
      <c r="M591" s="245"/>
      <c r="N591" s="246"/>
      <c r="O591" s="91"/>
      <c r="P591" s="91"/>
      <c r="Q591" s="91"/>
      <c r="R591" s="91"/>
      <c r="S591" s="91"/>
      <c r="T591" s="92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T591" s="17" t="s">
        <v>165</v>
      </c>
      <c r="AU591" s="17" t="s">
        <v>89</v>
      </c>
    </row>
    <row r="592" spans="1:65" s="2" customFormat="1" ht="44.25" customHeight="1">
      <c r="A592" s="38"/>
      <c r="B592" s="39"/>
      <c r="C592" s="228" t="s">
        <v>860</v>
      </c>
      <c r="D592" s="228" t="s">
        <v>159</v>
      </c>
      <c r="E592" s="229" t="s">
        <v>861</v>
      </c>
      <c r="F592" s="230" t="s">
        <v>862</v>
      </c>
      <c r="G592" s="231" t="s">
        <v>162</v>
      </c>
      <c r="H592" s="232">
        <v>1</v>
      </c>
      <c r="I592" s="233"/>
      <c r="J592" s="234">
        <f>ROUND(I592*H592,2)</f>
        <v>0</v>
      </c>
      <c r="K592" s="235"/>
      <c r="L592" s="44"/>
      <c r="M592" s="236" t="s">
        <v>1</v>
      </c>
      <c r="N592" s="237" t="s">
        <v>44</v>
      </c>
      <c r="O592" s="91"/>
      <c r="P592" s="238">
        <f>O592*H592</f>
        <v>0</v>
      </c>
      <c r="Q592" s="238">
        <v>0</v>
      </c>
      <c r="R592" s="238">
        <f>Q592*H592</f>
        <v>0</v>
      </c>
      <c r="S592" s="238">
        <v>0</v>
      </c>
      <c r="T592" s="239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40" t="s">
        <v>155</v>
      </c>
      <c r="AT592" s="240" t="s">
        <v>159</v>
      </c>
      <c r="AU592" s="240" t="s">
        <v>89</v>
      </c>
      <c r="AY592" s="17" t="s">
        <v>156</v>
      </c>
      <c r="BE592" s="241">
        <f>IF(N592="základní",J592,0)</f>
        <v>0</v>
      </c>
      <c r="BF592" s="241">
        <f>IF(N592="snížená",J592,0)</f>
        <v>0</v>
      </c>
      <c r="BG592" s="241">
        <f>IF(N592="zákl. přenesená",J592,0)</f>
        <v>0</v>
      </c>
      <c r="BH592" s="241">
        <f>IF(N592="sníž. přenesená",J592,0)</f>
        <v>0</v>
      </c>
      <c r="BI592" s="241">
        <f>IF(N592="nulová",J592,0)</f>
        <v>0</v>
      </c>
      <c r="BJ592" s="17" t="s">
        <v>87</v>
      </c>
      <c r="BK592" s="241">
        <f>ROUND(I592*H592,2)</f>
        <v>0</v>
      </c>
      <c r="BL592" s="17" t="s">
        <v>155</v>
      </c>
      <c r="BM592" s="240" t="s">
        <v>863</v>
      </c>
    </row>
    <row r="593" spans="1:47" s="2" customFormat="1" ht="12">
      <c r="A593" s="38"/>
      <c r="B593" s="39"/>
      <c r="C593" s="40"/>
      <c r="D593" s="242" t="s">
        <v>165</v>
      </c>
      <c r="E593" s="40"/>
      <c r="F593" s="243" t="s">
        <v>864</v>
      </c>
      <c r="G593" s="40"/>
      <c r="H593" s="40"/>
      <c r="I593" s="244"/>
      <c r="J593" s="40"/>
      <c r="K593" s="40"/>
      <c r="L593" s="44"/>
      <c r="M593" s="245"/>
      <c r="N593" s="246"/>
      <c r="O593" s="91"/>
      <c r="P593" s="91"/>
      <c r="Q593" s="91"/>
      <c r="R593" s="91"/>
      <c r="S593" s="91"/>
      <c r="T593" s="92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T593" s="17" t="s">
        <v>165</v>
      </c>
      <c r="AU593" s="17" t="s">
        <v>89</v>
      </c>
    </row>
    <row r="594" spans="1:65" s="2" customFormat="1" ht="49.05" customHeight="1">
      <c r="A594" s="38"/>
      <c r="B594" s="39"/>
      <c r="C594" s="228" t="s">
        <v>865</v>
      </c>
      <c r="D594" s="228" t="s">
        <v>159</v>
      </c>
      <c r="E594" s="229" t="s">
        <v>866</v>
      </c>
      <c r="F594" s="230" t="s">
        <v>867</v>
      </c>
      <c r="G594" s="231" t="s">
        <v>245</v>
      </c>
      <c r="H594" s="232">
        <v>16.605</v>
      </c>
      <c r="I594" s="233"/>
      <c r="J594" s="234">
        <f>ROUND(I594*H594,2)</f>
        <v>0</v>
      </c>
      <c r="K594" s="235"/>
      <c r="L594" s="44"/>
      <c r="M594" s="236" t="s">
        <v>1</v>
      </c>
      <c r="N594" s="237" t="s">
        <v>44</v>
      </c>
      <c r="O594" s="91"/>
      <c r="P594" s="238">
        <f>O594*H594</f>
        <v>0</v>
      </c>
      <c r="Q594" s="238">
        <v>0</v>
      </c>
      <c r="R594" s="238">
        <f>Q594*H594</f>
        <v>0</v>
      </c>
      <c r="S594" s="238">
        <v>0</v>
      </c>
      <c r="T594" s="239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40" t="s">
        <v>155</v>
      </c>
      <c r="AT594" s="240" t="s">
        <v>159</v>
      </c>
      <c r="AU594" s="240" t="s">
        <v>89</v>
      </c>
      <c r="AY594" s="17" t="s">
        <v>156</v>
      </c>
      <c r="BE594" s="241">
        <f>IF(N594="základní",J594,0)</f>
        <v>0</v>
      </c>
      <c r="BF594" s="241">
        <f>IF(N594="snížená",J594,0)</f>
        <v>0</v>
      </c>
      <c r="BG594" s="241">
        <f>IF(N594="zákl. přenesená",J594,0)</f>
        <v>0</v>
      </c>
      <c r="BH594" s="241">
        <f>IF(N594="sníž. přenesená",J594,0)</f>
        <v>0</v>
      </c>
      <c r="BI594" s="241">
        <f>IF(N594="nulová",J594,0)</f>
        <v>0</v>
      </c>
      <c r="BJ594" s="17" t="s">
        <v>87</v>
      </c>
      <c r="BK594" s="241">
        <f>ROUND(I594*H594,2)</f>
        <v>0</v>
      </c>
      <c r="BL594" s="17" t="s">
        <v>155</v>
      </c>
      <c r="BM594" s="240" t="s">
        <v>868</v>
      </c>
    </row>
    <row r="595" spans="1:47" s="2" customFormat="1" ht="12">
      <c r="A595" s="38"/>
      <c r="B595" s="39"/>
      <c r="C595" s="40"/>
      <c r="D595" s="242" t="s">
        <v>165</v>
      </c>
      <c r="E595" s="40"/>
      <c r="F595" s="243" t="s">
        <v>867</v>
      </c>
      <c r="G595" s="40"/>
      <c r="H595" s="40"/>
      <c r="I595" s="244"/>
      <c r="J595" s="40"/>
      <c r="K595" s="40"/>
      <c r="L595" s="44"/>
      <c r="M595" s="245"/>
      <c r="N595" s="246"/>
      <c r="O595" s="91"/>
      <c r="P595" s="91"/>
      <c r="Q595" s="91"/>
      <c r="R595" s="91"/>
      <c r="S595" s="91"/>
      <c r="T595" s="92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7" t="s">
        <v>165</v>
      </c>
      <c r="AU595" s="17" t="s">
        <v>89</v>
      </c>
    </row>
    <row r="596" spans="1:51" s="13" customFormat="1" ht="12">
      <c r="A596" s="13"/>
      <c r="B596" s="251"/>
      <c r="C596" s="252"/>
      <c r="D596" s="242" t="s">
        <v>257</v>
      </c>
      <c r="E596" s="253" t="s">
        <v>1</v>
      </c>
      <c r="F596" s="254" t="s">
        <v>869</v>
      </c>
      <c r="G596" s="252"/>
      <c r="H596" s="255">
        <v>16.605</v>
      </c>
      <c r="I596" s="256"/>
      <c r="J596" s="252"/>
      <c r="K596" s="252"/>
      <c r="L596" s="257"/>
      <c r="M596" s="258"/>
      <c r="N596" s="259"/>
      <c r="O596" s="259"/>
      <c r="P596" s="259"/>
      <c r="Q596" s="259"/>
      <c r="R596" s="259"/>
      <c r="S596" s="259"/>
      <c r="T596" s="260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1" t="s">
        <v>257</v>
      </c>
      <c r="AU596" s="261" t="s">
        <v>89</v>
      </c>
      <c r="AV596" s="13" t="s">
        <v>89</v>
      </c>
      <c r="AW596" s="13" t="s">
        <v>35</v>
      </c>
      <c r="AX596" s="13" t="s">
        <v>79</v>
      </c>
      <c r="AY596" s="261" t="s">
        <v>156</v>
      </c>
    </row>
    <row r="597" spans="1:51" s="14" customFormat="1" ht="12">
      <c r="A597" s="14"/>
      <c r="B597" s="262"/>
      <c r="C597" s="263"/>
      <c r="D597" s="242" t="s">
        <v>257</v>
      </c>
      <c r="E597" s="264" t="s">
        <v>1</v>
      </c>
      <c r="F597" s="265" t="s">
        <v>283</v>
      </c>
      <c r="G597" s="263"/>
      <c r="H597" s="266">
        <v>16.605</v>
      </c>
      <c r="I597" s="267"/>
      <c r="J597" s="263"/>
      <c r="K597" s="263"/>
      <c r="L597" s="268"/>
      <c r="M597" s="269"/>
      <c r="N597" s="270"/>
      <c r="O597" s="270"/>
      <c r="P597" s="270"/>
      <c r="Q597" s="270"/>
      <c r="R597" s="270"/>
      <c r="S597" s="270"/>
      <c r="T597" s="271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2" t="s">
        <v>257</v>
      </c>
      <c r="AU597" s="272" t="s">
        <v>89</v>
      </c>
      <c r="AV597" s="14" t="s">
        <v>105</v>
      </c>
      <c r="AW597" s="14" t="s">
        <v>35</v>
      </c>
      <c r="AX597" s="14" t="s">
        <v>87</v>
      </c>
      <c r="AY597" s="272" t="s">
        <v>156</v>
      </c>
    </row>
    <row r="598" spans="1:63" s="12" customFormat="1" ht="22.8" customHeight="1">
      <c r="A598" s="12"/>
      <c r="B598" s="212"/>
      <c r="C598" s="213"/>
      <c r="D598" s="214" t="s">
        <v>78</v>
      </c>
      <c r="E598" s="226" t="s">
        <v>199</v>
      </c>
      <c r="F598" s="226" t="s">
        <v>870</v>
      </c>
      <c r="G598" s="213"/>
      <c r="H598" s="213"/>
      <c r="I598" s="216"/>
      <c r="J598" s="227">
        <f>BK598</f>
        <v>0</v>
      </c>
      <c r="K598" s="213"/>
      <c r="L598" s="218"/>
      <c r="M598" s="219"/>
      <c r="N598" s="220"/>
      <c r="O598" s="220"/>
      <c r="P598" s="221">
        <f>SUM(P599:P760)</f>
        <v>0</v>
      </c>
      <c r="Q598" s="220"/>
      <c r="R598" s="221">
        <f>SUM(R599:R760)</f>
        <v>1.0269267</v>
      </c>
      <c r="S598" s="220"/>
      <c r="T598" s="222">
        <f>SUM(T599:T760)</f>
        <v>53.685930000000006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23" t="s">
        <v>87</v>
      </c>
      <c r="AT598" s="224" t="s">
        <v>78</v>
      </c>
      <c r="AU598" s="224" t="s">
        <v>87</v>
      </c>
      <c r="AY598" s="223" t="s">
        <v>156</v>
      </c>
      <c r="BK598" s="225">
        <f>SUM(BK599:BK760)</f>
        <v>0</v>
      </c>
    </row>
    <row r="599" spans="1:65" s="2" customFormat="1" ht="24.15" customHeight="1">
      <c r="A599" s="38"/>
      <c r="B599" s="39"/>
      <c r="C599" s="228" t="s">
        <v>871</v>
      </c>
      <c r="D599" s="228" t="s">
        <v>159</v>
      </c>
      <c r="E599" s="229" t="s">
        <v>872</v>
      </c>
      <c r="F599" s="230" t="s">
        <v>873</v>
      </c>
      <c r="G599" s="231" t="s">
        <v>245</v>
      </c>
      <c r="H599" s="232">
        <v>43.01</v>
      </c>
      <c r="I599" s="233"/>
      <c r="J599" s="234">
        <f>ROUND(I599*H599,2)</f>
        <v>0</v>
      </c>
      <c r="K599" s="235"/>
      <c r="L599" s="44"/>
      <c r="M599" s="236" t="s">
        <v>1</v>
      </c>
      <c r="N599" s="237" t="s">
        <v>44</v>
      </c>
      <c r="O599" s="91"/>
      <c r="P599" s="238">
        <f>O599*H599</f>
        <v>0</v>
      </c>
      <c r="Q599" s="238">
        <v>0.00047</v>
      </c>
      <c r="R599" s="238">
        <f>Q599*H599</f>
        <v>0.0202147</v>
      </c>
      <c r="S599" s="238">
        <v>0</v>
      </c>
      <c r="T599" s="239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40" t="s">
        <v>155</v>
      </c>
      <c r="AT599" s="240" t="s">
        <v>159</v>
      </c>
      <c r="AU599" s="240" t="s">
        <v>89</v>
      </c>
      <c r="AY599" s="17" t="s">
        <v>156</v>
      </c>
      <c r="BE599" s="241">
        <f>IF(N599="základní",J599,0)</f>
        <v>0</v>
      </c>
      <c r="BF599" s="241">
        <f>IF(N599="snížená",J599,0)</f>
        <v>0</v>
      </c>
      <c r="BG599" s="241">
        <f>IF(N599="zákl. přenesená",J599,0)</f>
        <v>0</v>
      </c>
      <c r="BH599" s="241">
        <f>IF(N599="sníž. přenesená",J599,0)</f>
        <v>0</v>
      </c>
      <c r="BI599" s="241">
        <f>IF(N599="nulová",J599,0)</f>
        <v>0</v>
      </c>
      <c r="BJ599" s="17" t="s">
        <v>87</v>
      </c>
      <c r="BK599" s="241">
        <f>ROUND(I599*H599,2)</f>
        <v>0</v>
      </c>
      <c r="BL599" s="17" t="s">
        <v>155</v>
      </c>
      <c r="BM599" s="240" t="s">
        <v>874</v>
      </c>
    </row>
    <row r="600" spans="1:47" s="2" customFormat="1" ht="12">
      <c r="A600" s="38"/>
      <c r="B600" s="39"/>
      <c r="C600" s="40"/>
      <c r="D600" s="242" t="s">
        <v>165</v>
      </c>
      <c r="E600" s="40"/>
      <c r="F600" s="243" t="s">
        <v>875</v>
      </c>
      <c r="G600" s="40"/>
      <c r="H600" s="40"/>
      <c r="I600" s="244"/>
      <c r="J600" s="40"/>
      <c r="K600" s="40"/>
      <c r="L600" s="44"/>
      <c r="M600" s="245"/>
      <c r="N600" s="246"/>
      <c r="O600" s="91"/>
      <c r="P600" s="91"/>
      <c r="Q600" s="91"/>
      <c r="R600" s="91"/>
      <c r="S600" s="91"/>
      <c r="T600" s="92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T600" s="17" t="s">
        <v>165</v>
      </c>
      <c r="AU600" s="17" t="s">
        <v>89</v>
      </c>
    </row>
    <row r="601" spans="1:51" s="13" customFormat="1" ht="12">
      <c r="A601" s="13"/>
      <c r="B601" s="251"/>
      <c r="C601" s="252"/>
      <c r="D601" s="242" t="s">
        <v>257</v>
      </c>
      <c r="E601" s="253" t="s">
        <v>1</v>
      </c>
      <c r="F601" s="254" t="s">
        <v>876</v>
      </c>
      <c r="G601" s="252"/>
      <c r="H601" s="255">
        <v>43.01</v>
      </c>
      <c r="I601" s="256"/>
      <c r="J601" s="252"/>
      <c r="K601" s="252"/>
      <c r="L601" s="257"/>
      <c r="M601" s="258"/>
      <c r="N601" s="259"/>
      <c r="O601" s="259"/>
      <c r="P601" s="259"/>
      <c r="Q601" s="259"/>
      <c r="R601" s="259"/>
      <c r="S601" s="259"/>
      <c r="T601" s="26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1" t="s">
        <v>257</v>
      </c>
      <c r="AU601" s="261" t="s">
        <v>89</v>
      </c>
      <c r="AV601" s="13" t="s">
        <v>89</v>
      </c>
      <c r="AW601" s="13" t="s">
        <v>35</v>
      </c>
      <c r="AX601" s="13" t="s">
        <v>79</v>
      </c>
      <c r="AY601" s="261" t="s">
        <v>156</v>
      </c>
    </row>
    <row r="602" spans="1:51" s="14" customFormat="1" ht="12">
      <c r="A602" s="14"/>
      <c r="B602" s="262"/>
      <c r="C602" s="263"/>
      <c r="D602" s="242" t="s">
        <v>257</v>
      </c>
      <c r="E602" s="264" t="s">
        <v>1</v>
      </c>
      <c r="F602" s="265" t="s">
        <v>877</v>
      </c>
      <c r="G602" s="263"/>
      <c r="H602" s="266">
        <v>43.01</v>
      </c>
      <c r="I602" s="267"/>
      <c r="J602" s="263"/>
      <c r="K602" s="263"/>
      <c r="L602" s="268"/>
      <c r="M602" s="269"/>
      <c r="N602" s="270"/>
      <c r="O602" s="270"/>
      <c r="P602" s="270"/>
      <c r="Q602" s="270"/>
      <c r="R602" s="270"/>
      <c r="S602" s="270"/>
      <c r="T602" s="27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2" t="s">
        <v>257</v>
      </c>
      <c r="AU602" s="272" t="s">
        <v>89</v>
      </c>
      <c r="AV602" s="14" t="s">
        <v>105</v>
      </c>
      <c r="AW602" s="14" t="s">
        <v>35</v>
      </c>
      <c r="AX602" s="14" t="s">
        <v>87</v>
      </c>
      <c r="AY602" s="272" t="s">
        <v>156</v>
      </c>
    </row>
    <row r="603" spans="1:65" s="2" customFormat="1" ht="33" customHeight="1">
      <c r="A603" s="38"/>
      <c r="B603" s="39"/>
      <c r="C603" s="228" t="s">
        <v>878</v>
      </c>
      <c r="D603" s="228" t="s">
        <v>159</v>
      </c>
      <c r="E603" s="229" t="s">
        <v>879</v>
      </c>
      <c r="F603" s="230" t="s">
        <v>880</v>
      </c>
      <c r="G603" s="231" t="s">
        <v>245</v>
      </c>
      <c r="H603" s="232">
        <v>125</v>
      </c>
      <c r="I603" s="233"/>
      <c r="J603" s="234">
        <f>ROUND(I603*H603,2)</f>
        <v>0</v>
      </c>
      <c r="K603" s="235"/>
      <c r="L603" s="44"/>
      <c r="M603" s="236" t="s">
        <v>1</v>
      </c>
      <c r="N603" s="237" t="s">
        <v>44</v>
      </c>
      <c r="O603" s="91"/>
      <c r="P603" s="238">
        <f>O603*H603</f>
        <v>0</v>
      </c>
      <c r="Q603" s="238">
        <v>0</v>
      </c>
      <c r="R603" s="238">
        <f>Q603*H603</f>
        <v>0</v>
      </c>
      <c r="S603" s="238">
        <v>0</v>
      </c>
      <c r="T603" s="239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40" t="s">
        <v>155</v>
      </c>
      <c r="AT603" s="240" t="s">
        <v>159</v>
      </c>
      <c r="AU603" s="240" t="s">
        <v>89</v>
      </c>
      <c r="AY603" s="17" t="s">
        <v>156</v>
      </c>
      <c r="BE603" s="241">
        <f>IF(N603="základní",J603,0)</f>
        <v>0</v>
      </c>
      <c r="BF603" s="241">
        <f>IF(N603="snížená",J603,0)</f>
        <v>0</v>
      </c>
      <c r="BG603" s="241">
        <f>IF(N603="zákl. přenesená",J603,0)</f>
        <v>0</v>
      </c>
      <c r="BH603" s="241">
        <f>IF(N603="sníž. přenesená",J603,0)</f>
        <v>0</v>
      </c>
      <c r="BI603" s="241">
        <f>IF(N603="nulová",J603,0)</f>
        <v>0</v>
      </c>
      <c r="BJ603" s="17" t="s">
        <v>87</v>
      </c>
      <c r="BK603" s="241">
        <f>ROUND(I603*H603,2)</f>
        <v>0</v>
      </c>
      <c r="BL603" s="17" t="s">
        <v>155</v>
      </c>
      <c r="BM603" s="240" t="s">
        <v>881</v>
      </c>
    </row>
    <row r="604" spans="1:47" s="2" customFormat="1" ht="12">
      <c r="A604" s="38"/>
      <c r="B604" s="39"/>
      <c r="C604" s="40"/>
      <c r="D604" s="242" t="s">
        <v>165</v>
      </c>
      <c r="E604" s="40"/>
      <c r="F604" s="243" t="s">
        <v>880</v>
      </c>
      <c r="G604" s="40"/>
      <c r="H604" s="40"/>
      <c r="I604" s="244"/>
      <c r="J604" s="40"/>
      <c r="K604" s="40"/>
      <c r="L604" s="44"/>
      <c r="M604" s="245"/>
      <c r="N604" s="246"/>
      <c r="O604" s="91"/>
      <c r="P604" s="91"/>
      <c r="Q604" s="91"/>
      <c r="R604" s="91"/>
      <c r="S604" s="91"/>
      <c r="T604" s="92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7" t="s">
        <v>165</v>
      </c>
      <c r="AU604" s="17" t="s">
        <v>89</v>
      </c>
    </row>
    <row r="605" spans="1:51" s="13" customFormat="1" ht="12">
      <c r="A605" s="13"/>
      <c r="B605" s="251"/>
      <c r="C605" s="252"/>
      <c r="D605" s="242" t="s">
        <v>257</v>
      </c>
      <c r="E605" s="253" t="s">
        <v>1</v>
      </c>
      <c r="F605" s="254" t="s">
        <v>882</v>
      </c>
      <c r="G605" s="252"/>
      <c r="H605" s="255">
        <v>125</v>
      </c>
      <c r="I605" s="256"/>
      <c r="J605" s="252"/>
      <c r="K605" s="252"/>
      <c r="L605" s="257"/>
      <c r="M605" s="258"/>
      <c r="N605" s="259"/>
      <c r="O605" s="259"/>
      <c r="P605" s="259"/>
      <c r="Q605" s="259"/>
      <c r="R605" s="259"/>
      <c r="S605" s="259"/>
      <c r="T605" s="260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1" t="s">
        <v>257</v>
      </c>
      <c r="AU605" s="261" t="s">
        <v>89</v>
      </c>
      <c r="AV605" s="13" t="s">
        <v>89</v>
      </c>
      <c r="AW605" s="13" t="s">
        <v>35</v>
      </c>
      <c r="AX605" s="13" t="s">
        <v>79</v>
      </c>
      <c r="AY605" s="261" t="s">
        <v>156</v>
      </c>
    </row>
    <row r="606" spans="1:51" s="14" customFormat="1" ht="12">
      <c r="A606" s="14"/>
      <c r="B606" s="262"/>
      <c r="C606" s="263"/>
      <c r="D606" s="242" t="s">
        <v>257</v>
      </c>
      <c r="E606" s="264" t="s">
        <v>1</v>
      </c>
      <c r="F606" s="265" t="s">
        <v>259</v>
      </c>
      <c r="G606" s="263"/>
      <c r="H606" s="266">
        <v>125</v>
      </c>
      <c r="I606" s="267"/>
      <c r="J606" s="263"/>
      <c r="K606" s="263"/>
      <c r="L606" s="268"/>
      <c r="M606" s="269"/>
      <c r="N606" s="270"/>
      <c r="O606" s="270"/>
      <c r="P606" s="270"/>
      <c r="Q606" s="270"/>
      <c r="R606" s="270"/>
      <c r="S606" s="270"/>
      <c r="T606" s="271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2" t="s">
        <v>257</v>
      </c>
      <c r="AU606" s="272" t="s">
        <v>89</v>
      </c>
      <c r="AV606" s="14" t="s">
        <v>105</v>
      </c>
      <c r="AW606" s="14" t="s">
        <v>35</v>
      </c>
      <c r="AX606" s="14" t="s">
        <v>87</v>
      </c>
      <c r="AY606" s="272" t="s">
        <v>156</v>
      </c>
    </row>
    <row r="607" spans="1:65" s="2" customFormat="1" ht="33" customHeight="1">
      <c r="A607" s="38"/>
      <c r="B607" s="39"/>
      <c r="C607" s="228" t="s">
        <v>883</v>
      </c>
      <c r="D607" s="228" t="s">
        <v>159</v>
      </c>
      <c r="E607" s="229" t="s">
        <v>884</v>
      </c>
      <c r="F607" s="230" t="s">
        <v>885</v>
      </c>
      <c r="G607" s="231" t="s">
        <v>245</v>
      </c>
      <c r="H607" s="232">
        <v>11250</v>
      </c>
      <c r="I607" s="233"/>
      <c r="J607" s="234">
        <f>ROUND(I607*H607,2)</f>
        <v>0</v>
      </c>
      <c r="K607" s="235"/>
      <c r="L607" s="44"/>
      <c r="M607" s="236" t="s">
        <v>1</v>
      </c>
      <c r="N607" s="237" t="s">
        <v>44</v>
      </c>
      <c r="O607" s="91"/>
      <c r="P607" s="238">
        <f>O607*H607</f>
        <v>0</v>
      </c>
      <c r="Q607" s="238">
        <v>0</v>
      </c>
      <c r="R607" s="238">
        <f>Q607*H607</f>
        <v>0</v>
      </c>
      <c r="S607" s="238">
        <v>0</v>
      </c>
      <c r="T607" s="239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40" t="s">
        <v>155</v>
      </c>
      <c r="AT607" s="240" t="s">
        <v>159</v>
      </c>
      <c r="AU607" s="240" t="s">
        <v>89</v>
      </c>
      <c r="AY607" s="17" t="s">
        <v>156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7" t="s">
        <v>87</v>
      </c>
      <c r="BK607" s="241">
        <f>ROUND(I607*H607,2)</f>
        <v>0</v>
      </c>
      <c r="BL607" s="17" t="s">
        <v>155</v>
      </c>
      <c r="BM607" s="240" t="s">
        <v>886</v>
      </c>
    </row>
    <row r="608" spans="1:47" s="2" customFormat="1" ht="12">
      <c r="A608" s="38"/>
      <c r="B608" s="39"/>
      <c r="C608" s="40"/>
      <c r="D608" s="242" t="s">
        <v>165</v>
      </c>
      <c r="E608" s="40"/>
      <c r="F608" s="243" t="s">
        <v>887</v>
      </c>
      <c r="G608" s="40"/>
      <c r="H608" s="40"/>
      <c r="I608" s="244"/>
      <c r="J608" s="40"/>
      <c r="K608" s="40"/>
      <c r="L608" s="44"/>
      <c r="M608" s="245"/>
      <c r="N608" s="246"/>
      <c r="O608" s="91"/>
      <c r="P608" s="91"/>
      <c r="Q608" s="91"/>
      <c r="R608" s="91"/>
      <c r="S608" s="91"/>
      <c r="T608" s="92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165</v>
      </c>
      <c r="AU608" s="17" t="s">
        <v>89</v>
      </c>
    </row>
    <row r="609" spans="1:51" s="13" customFormat="1" ht="12">
      <c r="A609" s="13"/>
      <c r="B609" s="251"/>
      <c r="C609" s="252"/>
      <c r="D609" s="242" t="s">
        <v>257</v>
      </c>
      <c r="E609" s="253" t="s">
        <v>1</v>
      </c>
      <c r="F609" s="254" t="s">
        <v>888</v>
      </c>
      <c r="G609" s="252"/>
      <c r="H609" s="255">
        <v>11250</v>
      </c>
      <c r="I609" s="256"/>
      <c r="J609" s="252"/>
      <c r="K609" s="252"/>
      <c r="L609" s="257"/>
      <c r="M609" s="258"/>
      <c r="N609" s="259"/>
      <c r="O609" s="259"/>
      <c r="P609" s="259"/>
      <c r="Q609" s="259"/>
      <c r="R609" s="259"/>
      <c r="S609" s="259"/>
      <c r="T609" s="26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1" t="s">
        <v>257</v>
      </c>
      <c r="AU609" s="261" t="s">
        <v>89</v>
      </c>
      <c r="AV609" s="13" t="s">
        <v>89</v>
      </c>
      <c r="AW609" s="13" t="s">
        <v>35</v>
      </c>
      <c r="AX609" s="13" t="s">
        <v>79</v>
      </c>
      <c r="AY609" s="261" t="s">
        <v>156</v>
      </c>
    </row>
    <row r="610" spans="1:51" s="14" customFormat="1" ht="12">
      <c r="A610" s="14"/>
      <c r="B610" s="262"/>
      <c r="C610" s="263"/>
      <c r="D610" s="242" t="s">
        <v>257</v>
      </c>
      <c r="E610" s="264" t="s">
        <v>1</v>
      </c>
      <c r="F610" s="265" t="s">
        <v>259</v>
      </c>
      <c r="G610" s="263"/>
      <c r="H610" s="266">
        <v>11250</v>
      </c>
      <c r="I610" s="267"/>
      <c r="J610" s="263"/>
      <c r="K610" s="263"/>
      <c r="L610" s="268"/>
      <c r="M610" s="269"/>
      <c r="N610" s="270"/>
      <c r="O610" s="270"/>
      <c r="P610" s="270"/>
      <c r="Q610" s="270"/>
      <c r="R610" s="270"/>
      <c r="S610" s="270"/>
      <c r="T610" s="271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2" t="s">
        <v>257</v>
      </c>
      <c r="AU610" s="272" t="s">
        <v>89</v>
      </c>
      <c r="AV610" s="14" t="s">
        <v>105</v>
      </c>
      <c r="AW610" s="14" t="s">
        <v>35</v>
      </c>
      <c r="AX610" s="14" t="s">
        <v>87</v>
      </c>
      <c r="AY610" s="272" t="s">
        <v>156</v>
      </c>
    </row>
    <row r="611" spans="1:65" s="2" customFormat="1" ht="33" customHeight="1">
      <c r="A611" s="38"/>
      <c r="B611" s="39"/>
      <c r="C611" s="228" t="s">
        <v>889</v>
      </c>
      <c r="D611" s="228" t="s">
        <v>159</v>
      </c>
      <c r="E611" s="229" t="s">
        <v>890</v>
      </c>
      <c r="F611" s="230" t="s">
        <v>891</v>
      </c>
      <c r="G611" s="231" t="s">
        <v>245</v>
      </c>
      <c r="H611" s="232">
        <v>125</v>
      </c>
      <c r="I611" s="233"/>
      <c r="J611" s="234">
        <f>ROUND(I611*H611,2)</f>
        <v>0</v>
      </c>
      <c r="K611" s="235"/>
      <c r="L611" s="44"/>
      <c r="M611" s="236" t="s">
        <v>1</v>
      </c>
      <c r="N611" s="237" t="s">
        <v>44</v>
      </c>
      <c r="O611" s="91"/>
      <c r="P611" s="238">
        <f>O611*H611</f>
        <v>0</v>
      </c>
      <c r="Q611" s="238">
        <v>0</v>
      </c>
      <c r="R611" s="238">
        <f>Q611*H611</f>
        <v>0</v>
      </c>
      <c r="S611" s="238">
        <v>0</v>
      </c>
      <c r="T611" s="239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40" t="s">
        <v>155</v>
      </c>
      <c r="AT611" s="240" t="s">
        <v>159</v>
      </c>
      <c r="AU611" s="240" t="s">
        <v>89</v>
      </c>
      <c r="AY611" s="17" t="s">
        <v>156</v>
      </c>
      <c r="BE611" s="241">
        <f>IF(N611="základní",J611,0)</f>
        <v>0</v>
      </c>
      <c r="BF611" s="241">
        <f>IF(N611="snížená",J611,0)</f>
        <v>0</v>
      </c>
      <c r="BG611" s="241">
        <f>IF(N611="zákl. přenesená",J611,0)</f>
        <v>0</v>
      </c>
      <c r="BH611" s="241">
        <f>IF(N611="sníž. přenesená",J611,0)</f>
        <v>0</v>
      </c>
      <c r="BI611" s="241">
        <f>IF(N611="nulová",J611,0)</f>
        <v>0</v>
      </c>
      <c r="BJ611" s="17" t="s">
        <v>87</v>
      </c>
      <c r="BK611" s="241">
        <f>ROUND(I611*H611,2)</f>
        <v>0</v>
      </c>
      <c r="BL611" s="17" t="s">
        <v>155</v>
      </c>
      <c r="BM611" s="240" t="s">
        <v>892</v>
      </c>
    </row>
    <row r="612" spans="1:47" s="2" customFormat="1" ht="12">
      <c r="A612" s="38"/>
      <c r="B612" s="39"/>
      <c r="C612" s="40"/>
      <c r="D612" s="242" t="s">
        <v>165</v>
      </c>
      <c r="E612" s="40"/>
      <c r="F612" s="243" t="s">
        <v>891</v>
      </c>
      <c r="G612" s="40"/>
      <c r="H612" s="40"/>
      <c r="I612" s="244"/>
      <c r="J612" s="40"/>
      <c r="K612" s="40"/>
      <c r="L612" s="44"/>
      <c r="M612" s="245"/>
      <c r="N612" s="246"/>
      <c r="O612" s="91"/>
      <c r="P612" s="91"/>
      <c r="Q612" s="91"/>
      <c r="R612" s="91"/>
      <c r="S612" s="91"/>
      <c r="T612" s="92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T612" s="17" t="s">
        <v>165</v>
      </c>
      <c r="AU612" s="17" t="s">
        <v>89</v>
      </c>
    </row>
    <row r="613" spans="1:65" s="2" customFormat="1" ht="16.5" customHeight="1">
      <c r="A613" s="38"/>
      <c r="B613" s="39"/>
      <c r="C613" s="228" t="s">
        <v>893</v>
      </c>
      <c r="D613" s="228" t="s">
        <v>159</v>
      </c>
      <c r="E613" s="229" t="s">
        <v>894</v>
      </c>
      <c r="F613" s="230" t="s">
        <v>895</v>
      </c>
      <c r="G613" s="231" t="s">
        <v>245</v>
      </c>
      <c r="H613" s="232">
        <v>125</v>
      </c>
      <c r="I613" s="233"/>
      <c r="J613" s="234">
        <f>ROUND(I613*H613,2)</f>
        <v>0</v>
      </c>
      <c r="K613" s="235"/>
      <c r="L613" s="44"/>
      <c r="M613" s="236" t="s">
        <v>1</v>
      </c>
      <c r="N613" s="237" t="s">
        <v>44</v>
      </c>
      <c r="O613" s="91"/>
      <c r="P613" s="238">
        <f>O613*H613</f>
        <v>0</v>
      </c>
      <c r="Q613" s="238">
        <v>0</v>
      </c>
      <c r="R613" s="238">
        <f>Q613*H613</f>
        <v>0</v>
      </c>
      <c r="S613" s="238">
        <v>0</v>
      </c>
      <c r="T613" s="239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40" t="s">
        <v>155</v>
      </c>
      <c r="AT613" s="240" t="s">
        <v>159</v>
      </c>
      <c r="AU613" s="240" t="s">
        <v>89</v>
      </c>
      <c r="AY613" s="17" t="s">
        <v>156</v>
      </c>
      <c r="BE613" s="241">
        <f>IF(N613="základní",J613,0)</f>
        <v>0</v>
      </c>
      <c r="BF613" s="241">
        <f>IF(N613="snížená",J613,0)</f>
        <v>0</v>
      </c>
      <c r="BG613" s="241">
        <f>IF(N613="zákl. přenesená",J613,0)</f>
        <v>0</v>
      </c>
      <c r="BH613" s="241">
        <f>IF(N613="sníž. přenesená",J613,0)</f>
        <v>0</v>
      </c>
      <c r="BI613" s="241">
        <f>IF(N613="nulová",J613,0)</f>
        <v>0</v>
      </c>
      <c r="BJ613" s="17" t="s">
        <v>87</v>
      </c>
      <c r="BK613" s="241">
        <f>ROUND(I613*H613,2)</f>
        <v>0</v>
      </c>
      <c r="BL613" s="17" t="s">
        <v>155</v>
      </c>
      <c r="BM613" s="240" t="s">
        <v>896</v>
      </c>
    </row>
    <row r="614" spans="1:47" s="2" customFormat="1" ht="12">
      <c r="A614" s="38"/>
      <c r="B614" s="39"/>
      <c r="C614" s="40"/>
      <c r="D614" s="242" t="s">
        <v>165</v>
      </c>
      <c r="E614" s="40"/>
      <c r="F614" s="243" t="s">
        <v>897</v>
      </c>
      <c r="G614" s="40"/>
      <c r="H614" s="40"/>
      <c r="I614" s="244"/>
      <c r="J614" s="40"/>
      <c r="K614" s="40"/>
      <c r="L614" s="44"/>
      <c r="M614" s="245"/>
      <c r="N614" s="246"/>
      <c r="O614" s="91"/>
      <c r="P614" s="91"/>
      <c r="Q614" s="91"/>
      <c r="R614" s="91"/>
      <c r="S614" s="91"/>
      <c r="T614" s="92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T614" s="17" t="s">
        <v>165</v>
      </c>
      <c r="AU614" s="17" t="s">
        <v>89</v>
      </c>
    </row>
    <row r="615" spans="1:65" s="2" customFormat="1" ht="21.75" customHeight="1">
      <c r="A615" s="38"/>
      <c r="B615" s="39"/>
      <c r="C615" s="228" t="s">
        <v>898</v>
      </c>
      <c r="D615" s="228" t="s">
        <v>159</v>
      </c>
      <c r="E615" s="229" t="s">
        <v>899</v>
      </c>
      <c r="F615" s="230" t="s">
        <v>900</v>
      </c>
      <c r="G615" s="231" t="s">
        <v>245</v>
      </c>
      <c r="H615" s="232">
        <v>125</v>
      </c>
      <c r="I615" s="233"/>
      <c r="J615" s="234">
        <f>ROUND(I615*H615,2)</f>
        <v>0</v>
      </c>
      <c r="K615" s="235"/>
      <c r="L615" s="44"/>
      <c r="M615" s="236" t="s">
        <v>1</v>
      </c>
      <c r="N615" s="237" t="s">
        <v>44</v>
      </c>
      <c r="O615" s="91"/>
      <c r="P615" s="238">
        <f>O615*H615</f>
        <v>0</v>
      </c>
      <c r="Q615" s="238">
        <v>0</v>
      </c>
      <c r="R615" s="238">
        <f>Q615*H615</f>
        <v>0</v>
      </c>
      <c r="S615" s="238">
        <v>0</v>
      </c>
      <c r="T615" s="239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40" t="s">
        <v>155</v>
      </c>
      <c r="AT615" s="240" t="s">
        <v>159</v>
      </c>
      <c r="AU615" s="240" t="s">
        <v>89</v>
      </c>
      <c r="AY615" s="17" t="s">
        <v>156</v>
      </c>
      <c r="BE615" s="241">
        <f>IF(N615="základní",J615,0)</f>
        <v>0</v>
      </c>
      <c r="BF615" s="241">
        <f>IF(N615="snížená",J615,0)</f>
        <v>0</v>
      </c>
      <c r="BG615" s="241">
        <f>IF(N615="zákl. přenesená",J615,0)</f>
        <v>0</v>
      </c>
      <c r="BH615" s="241">
        <f>IF(N615="sníž. přenesená",J615,0)</f>
        <v>0</v>
      </c>
      <c r="BI615" s="241">
        <f>IF(N615="nulová",J615,0)</f>
        <v>0</v>
      </c>
      <c r="BJ615" s="17" t="s">
        <v>87</v>
      </c>
      <c r="BK615" s="241">
        <f>ROUND(I615*H615,2)</f>
        <v>0</v>
      </c>
      <c r="BL615" s="17" t="s">
        <v>155</v>
      </c>
      <c r="BM615" s="240" t="s">
        <v>901</v>
      </c>
    </row>
    <row r="616" spans="1:47" s="2" customFormat="1" ht="12">
      <c r="A616" s="38"/>
      <c r="B616" s="39"/>
      <c r="C616" s="40"/>
      <c r="D616" s="242" t="s">
        <v>165</v>
      </c>
      <c r="E616" s="40"/>
      <c r="F616" s="243" t="s">
        <v>902</v>
      </c>
      <c r="G616" s="40"/>
      <c r="H616" s="40"/>
      <c r="I616" s="244"/>
      <c r="J616" s="40"/>
      <c r="K616" s="40"/>
      <c r="L616" s="44"/>
      <c r="M616" s="245"/>
      <c r="N616" s="246"/>
      <c r="O616" s="91"/>
      <c r="P616" s="91"/>
      <c r="Q616" s="91"/>
      <c r="R616" s="91"/>
      <c r="S616" s="91"/>
      <c r="T616" s="92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165</v>
      </c>
      <c r="AU616" s="17" t="s">
        <v>89</v>
      </c>
    </row>
    <row r="617" spans="1:65" s="2" customFormat="1" ht="33" customHeight="1">
      <c r="A617" s="38"/>
      <c r="B617" s="39"/>
      <c r="C617" s="228" t="s">
        <v>903</v>
      </c>
      <c r="D617" s="228" t="s">
        <v>159</v>
      </c>
      <c r="E617" s="229" t="s">
        <v>904</v>
      </c>
      <c r="F617" s="230" t="s">
        <v>905</v>
      </c>
      <c r="G617" s="231" t="s">
        <v>245</v>
      </c>
      <c r="H617" s="232">
        <v>54.8</v>
      </c>
      <c r="I617" s="233"/>
      <c r="J617" s="234">
        <f>ROUND(I617*H617,2)</f>
        <v>0</v>
      </c>
      <c r="K617" s="235"/>
      <c r="L617" s="44"/>
      <c r="M617" s="236" t="s">
        <v>1</v>
      </c>
      <c r="N617" s="237" t="s">
        <v>44</v>
      </c>
      <c r="O617" s="91"/>
      <c r="P617" s="238">
        <f>O617*H617</f>
        <v>0</v>
      </c>
      <c r="Q617" s="238">
        <v>0.00013</v>
      </c>
      <c r="R617" s="238">
        <f>Q617*H617</f>
        <v>0.007123999999999999</v>
      </c>
      <c r="S617" s="238">
        <v>0</v>
      </c>
      <c r="T617" s="239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40" t="s">
        <v>155</v>
      </c>
      <c r="AT617" s="240" t="s">
        <v>159</v>
      </c>
      <c r="AU617" s="240" t="s">
        <v>89</v>
      </c>
      <c r="AY617" s="17" t="s">
        <v>156</v>
      </c>
      <c r="BE617" s="241">
        <f>IF(N617="základní",J617,0)</f>
        <v>0</v>
      </c>
      <c r="BF617" s="241">
        <f>IF(N617="snížená",J617,0)</f>
        <v>0</v>
      </c>
      <c r="BG617" s="241">
        <f>IF(N617="zákl. přenesená",J617,0)</f>
        <v>0</v>
      </c>
      <c r="BH617" s="241">
        <f>IF(N617="sníž. přenesená",J617,0)</f>
        <v>0</v>
      </c>
      <c r="BI617" s="241">
        <f>IF(N617="nulová",J617,0)</f>
        <v>0</v>
      </c>
      <c r="BJ617" s="17" t="s">
        <v>87</v>
      </c>
      <c r="BK617" s="241">
        <f>ROUND(I617*H617,2)</f>
        <v>0</v>
      </c>
      <c r="BL617" s="17" t="s">
        <v>155</v>
      </c>
      <c r="BM617" s="240" t="s">
        <v>906</v>
      </c>
    </row>
    <row r="618" spans="1:47" s="2" customFormat="1" ht="12">
      <c r="A618" s="38"/>
      <c r="B618" s="39"/>
      <c r="C618" s="40"/>
      <c r="D618" s="242" t="s">
        <v>165</v>
      </c>
      <c r="E618" s="40"/>
      <c r="F618" s="243" t="s">
        <v>907</v>
      </c>
      <c r="G618" s="40"/>
      <c r="H618" s="40"/>
      <c r="I618" s="244"/>
      <c r="J618" s="40"/>
      <c r="K618" s="40"/>
      <c r="L618" s="44"/>
      <c r="M618" s="245"/>
      <c r="N618" s="246"/>
      <c r="O618" s="91"/>
      <c r="P618" s="91"/>
      <c r="Q618" s="91"/>
      <c r="R618" s="91"/>
      <c r="S618" s="91"/>
      <c r="T618" s="92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165</v>
      </c>
      <c r="AU618" s="17" t="s">
        <v>89</v>
      </c>
    </row>
    <row r="619" spans="1:51" s="13" customFormat="1" ht="12">
      <c r="A619" s="13"/>
      <c r="B619" s="251"/>
      <c r="C619" s="252"/>
      <c r="D619" s="242" t="s">
        <v>257</v>
      </c>
      <c r="E619" s="253" t="s">
        <v>1</v>
      </c>
      <c r="F619" s="254" t="s">
        <v>908</v>
      </c>
      <c r="G619" s="252"/>
      <c r="H619" s="255">
        <v>45.2</v>
      </c>
      <c r="I619" s="256"/>
      <c r="J619" s="252"/>
      <c r="K619" s="252"/>
      <c r="L619" s="257"/>
      <c r="M619" s="258"/>
      <c r="N619" s="259"/>
      <c r="O619" s="259"/>
      <c r="P619" s="259"/>
      <c r="Q619" s="259"/>
      <c r="R619" s="259"/>
      <c r="S619" s="259"/>
      <c r="T619" s="26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1" t="s">
        <v>257</v>
      </c>
      <c r="AU619" s="261" t="s">
        <v>89</v>
      </c>
      <c r="AV619" s="13" t="s">
        <v>89</v>
      </c>
      <c r="AW619" s="13" t="s">
        <v>35</v>
      </c>
      <c r="AX619" s="13" t="s">
        <v>79</v>
      </c>
      <c r="AY619" s="261" t="s">
        <v>156</v>
      </c>
    </row>
    <row r="620" spans="1:51" s="14" customFormat="1" ht="12">
      <c r="A620" s="14"/>
      <c r="B620" s="262"/>
      <c r="C620" s="263"/>
      <c r="D620" s="242" t="s">
        <v>257</v>
      </c>
      <c r="E620" s="264" t="s">
        <v>1</v>
      </c>
      <c r="F620" s="265" t="s">
        <v>259</v>
      </c>
      <c r="G620" s="263"/>
      <c r="H620" s="266">
        <v>45.2</v>
      </c>
      <c r="I620" s="267"/>
      <c r="J620" s="263"/>
      <c r="K620" s="263"/>
      <c r="L620" s="268"/>
      <c r="M620" s="269"/>
      <c r="N620" s="270"/>
      <c r="O620" s="270"/>
      <c r="P620" s="270"/>
      <c r="Q620" s="270"/>
      <c r="R620" s="270"/>
      <c r="S620" s="270"/>
      <c r="T620" s="271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2" t="s">
        <v>257</v>
      </c>
      <c r="AU620" s="272" t="s">
        <v>89</v>
      </c>
      <c r="AV620" s="14" t="s">
        <v>105</v>
      </c>
      <c r="AW620" s="14" t="s">
        <v>35</v>
      </c>
      <c r="AX620" s="14" t="s">
        <v>79</v>
      </c>
      <c r="AY620" s="272" t="s">
        <v>156</v>
      </c>
    </row>
    <row r="621" spans="1:51" s="13" customFormat="1" ht="12">
      <c r="A621" s="13"/>
      <c r="B621" s="251"/>
      <c r="C621" s="252"/>
      <c r="D621" s="242" t="s">
        <v>257</v>
      </c>
      <c r="E621" s="253" t="s">
        <v>1</v>
      </c>
      <c r="F621" s="254" t="s">
        <v>909</v>
      </c>
      <c r="G621" s="252"/>
      <c r="H621" s="255">
        <v>9.6</v>
      </c>
      <c r="I621" s="256"/>
      <c r="J621" s="252"/>
      <c r="K621" s="252"/>
      <c r="L621" s="257"/>
      <c r="M621" s="258"/>
      <c r="N621" s="259"/>
      <c r="O621" s="259"/>
      <c r="P621" s="259"/>
      <c r="Q621" s="259"/>
      <c r="R621" s="259"/>
      <c r="S621" s="259"/>
      <c r="T621" s="260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1" t="s">
        <v>257</v>
      </c>
      <c r="AU621" s="261" t="s">
        <v>89</v>
      </c>
      <c r="AV621" s="13" t="s">
        <v>89</v>
      </c>
      <c r="AW621" s="13" t="s">
        <v>35</v>
      </c>
      <c r="AX621" s="13" t="s">
        <v>79</v>
      </c>
      <c r="AY621" s="261" t="s">
        <v>156</v>
      </c>
    </row>
    <row r="622" spans="1:51" s="14" customFormat="1" ht="12">
      <c r="A622" s="14"/>
      <c r="B622" s="262"/>
      <c r="C622" s="263"/>
      <c r="D622" s="242" t="s">
        <v>257</v>
      </c>
      <c r="E622" s="264" t="s">
        <v>1</v>
      </c>
      <c r="F622" s="265" t="s">
        <v>259</v>
      </c>
      <c r="G622" s="263"/>
      <c r="H622" s="266">
        <v>9.6</v>
      </c>
      <c r="I622" s="267"/>
      <c r="J622" s="263"/>
      <c r="K622" s="263"/>
      <c r="L622" s="268"/>
      <c r="M622" s="269"/>
      <c r="N622" s="270"/>
      <c r="O622" s="270"/>
      <c r="P622" s="270"/>
      <c r="Q622" s="270"/>
      <c r="R622" s="270"/>
      <c r="S622" s="270"/>
      <c r="T622" s="271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2" t="s">
        <v>257</v>
      </c>
      <c r="AU622" s="272" t="s">
        <v>89</v>
      </c>
      <c r="AV622" s="14" t="s">
        <v>105</v>
      </c>
      <c r="AW622" s="14" t="s">
        <v>35</v>
      </c>
      <c r="AX622" s="14" t="s">
        <v>79</v>
      </c>
      <c r="AY622" s="272" t="s">
        <v>156</v>
      </c>
    </row>
    <row r="623" spans="1:51" s="15" customFormat="1" ht="12">
      <c r="A623" s="15"/>
      <c r="B623" s="284"/>
      <c r="C623" s="285"/>
      <c r="D623" s="242" t="s">
        <v>257</v>
      </c>
      <c r="E623" s="286" t="s">
        <v>1</v>
      </c>
      <c r="F623" s="287" t="s">
        <v>342</v>
      </c>
      <c r="G623" s="285"/>
      <c r="H623" s="288">
        <v>54.800000000000004</v>
      </c>
      <c r="I623" s="289"/>
      <c r="J623" s="285"/>
      <c r="K623" s="285"/>
      <c r="L623" s="290"/>
      <c r="M623" s="291"/>
      <c r="N623" s="292"/>
      <c r="O623" s="292"/>
      <c r="P623" s="292"/>
      <c r="Q623" s="292"/>
      <c r="R623" s="292"/>
      <c r="S623" s="292"/>
      <c r="T623" s="293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94" t="s">
        <v>257</v>
      </c>
      <c r="AU623" s="294" t="s">
        <v>89</v>
      </c>
      <c r="AV623" s="15" t="s">
        <v>155</v>
      </c>
      <c r="AW623" s="15" t="s">
        <v>35</v>
      </c>
      <c r="AX623" s="15" t="s">
        <v>87</v>
      </c>
      <c r="AY623" s="294" t="s">
        <v>156</v>
      </c>
    </row>
    <row r="624" spans="1:65" s="2" customFormat="1" ht="24.15" customHeight="1">
      <c r="A624" s="38"/>
      <c r="B624" s="39"/>
      <c r="C624" s="228" t="s">
        <v>910</v>
      </c>
      <c r="D624" s="228" t="s">
        <v>159</v>
      </c>
      <c r="E624" s="229" t="s">
        <v>911</v>
      </c>
      <c r="F624" s="230" t="s">
        <v>912</v>
      </c>
      <c r="G624" s="231" t="s">
        <v>254</v>
      </c>
      <c r="H624" s="232">
        <v>10.65</v>
      </c>
      <c r="I624" s="233"/>
      <c r="J624" s="234">
        <f>ROUND(I624*H624,2)</f>
        <v>0</v>
      </c>
      <c r="K624" s="235"/>
      <c r="L624" s="44"/>
      <c r="M624" s="236" t="s">
        <v>1</v>
      </c>
      <c r="N624" s="237" t="s">
        <v>44</v>
      </c>
      <c r="O624" s="91"/>
      <c r="P624" s="238">
        <f>O624*H624</f>
        <v>0</v>
      </c>
      <c r="Q624" s="238">
        <v>0</v>
      </c>
      <c r="R624" s="238">
        <f>Q624*H624</f>
        <v>0</v>
      </c>
      <c r="S624" s="238">
        <v>0</v>
      </c>
      <c r="T624" s="239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40" t="s">
        <v>155</v>
      </c>
      <c r="AT624" s="240" t="s">
        <v>159</v>
      </c>
      <c r="AU624" s="240" t="s">
        <v>89</v>
      </c>
      <c r="AY624" s="17" t="s">
        <v>156</v>
      </c>
      <c r="BE624" s="241">
        <f>IF(N624="základní",J624,0)</f>
        <v>0</v>
      </c>
      <c r="BF624" s="241">
        <f>IF(N624="snížená",J624,0)</f>
        <v>0</v>
      </c>
      <c r="BG624" s="241">
        <f>IF(N624="zákl. přenesená",J624,0)</f>
        <v>0</v>
      </c>
      <c r="BH624" s="241">
        <f>IF(N624="sníž. přenesená",J624,0)</f>
        <v>0</v>
      </c>
      <c r="BI624" s="241">
        <f>IF(N624="nulová",J624,0)</f>
        <v>0</v>
      </c>
      <c r="BJ624" s="17" t="s">
        <v>87</v>
      </c>
      <c r="BK624" s="241">
        <f>ROUND(I624*H624,2)</f>
        <v>0</v>
      </c>
      <c r="BL624" s="17" t="s">
        <v>155</v>
      </c>
      <c r="BM624" s="240" t="s">
        <v>913</v>
      </c>
    </row>
    <row r="625" spans="1:47" s="2" customFormat="1" ht="12">
      <c r="A625" s="38"/>
      <c r="B625" s="39"/>
      <c r="C625" s="40"/>
      <c r="D625" s="242" t="s">
        <v>165</v>
      </c>
      <c r="E625" s="40"/>
      <c r="F625" s="243" t="s">
        <v>912</v>
      </c>
      <c r="G625" s="40"/>
      <c r="H625" s="40"/>
      <c r="I625" s="244"/>
      <c r="J625" s="40"/>
      <c r="K625" s="40"/>
      <c r="L625" s="44"/>
      <c r="M625" s="245"/>
      <c r="N625" s="246"/>
      <c r="O625" s="91"/>
      <c r="P625" s="91"/>
      <c r="Q625" s="91"/>
      <c r="R625" s="91"/>
      <c r="S625" s="91"/>
      <c r="T625" s="92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165</v>
      </c>
      <c r="AU625" s="17" t="s">
        <v>89</v>
      </c>
    </row>
    <row r="626" spans="1:65" s="2" customFormat="1" ht="33" customHeight="1">
      <c r="A626" s="38"/>
      <c r="B626" s="39"/>
      <c r="C626" s="228" t="s">
        <v>914</v>
      </c>
      <c r="D626" s="228" t="s">
        <v>159</v>
      </c>
      <c r="E626" s="229" t="s">
        <v>915</v>
      </c>
      <c r="F626" s="230" t="s">
        <v>916</v>
      </c>
      <c r="G626" s="231" t="s">
        <v>254</v>
      </c>
      <c r="H626" s="232">
        <v>958.5</v>
      </c>
      <c r="I626" s="233"/>
      <c r="J626" s="234">
        <f>ROUND(I626*H626,2)</f>
        <v>0</v>
      </c>
      <c r="K626" s="235"/>
      <c r="L626" s="44"/>
      <c r="M626" s="236" t="s">
        <v>1</v>
      </c>
      <c r="N626" s="237" t="s">
        <v>44</v>
      </c>
      <c r="O626" s="91"/>
      <c r="P626" s="238">
        <f>O626*H626</f>
        <v>0</v>
      </c>
      <c r="Q626" s="238">
        <v>0</v>
      </c>
      <c r="R626" s="238">
        <f>Q626*H626</f>
        <v>0</v>
      </c>
      <c r="S626" s="238">
        <v>0</v>
      </c>
      <c r="T626" s="239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40" t="s">
        <v>155</v>
      </c>
      <c r="AT626" s="240" t="s">
        <v>159</v>
      </c>
      <c r="AU626" s="240" t="s">
        <v>89</v>
      </c>
      <c r="AY626" s="17" t="s">
        <v>156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7" t="s">
        <v>87</v>
      </c>
      <c r="BK626" s="241">
        <f>ROUND(I626*H626,2)</f>
        <v>0</v>
      </c>
      <c r="BL626" s="17" t="s">
        <v>155</v>
      </c>
      <c r="BM626" s="240" t="s">
        <v>917</v>
      </c>
    </row>
    <row r="627" spans="1:47" s="2" customFormat="1" ht="12">
      <c r="A627" s="38"/>
      <c r="B627" s="39"/>
      <c r="C627" s="40"/>
      <c r="D627" s="242" t="s">
        <v>165</v>
      </c>
      <c r="E627" s="40"/>
      <c r="F627" s="243" t="s">
        <v>918</v>
      </c>
      <c r="G627" s="40"/>
      <c r="H627" s="40"/>
      <c r="I627" s="244"/>
      <c r="J627" s="40"/>
      <c r="K627" s="40"/>
      <c r="L627" s="44"/>
      <c r="M627" s="245"/>
      <c r="N627" s="246"/>
      <c r="O627" s="91"/>
      <c r="P627" s="91"/>
      <c r="Q627" s="91"/>
      <c r="R627" s="91"/>
      <c r="S627" s="91"/>
      <c r="T627" s="92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165</v>
      </c>
      <c r="AU627" s="17" t="s">
        <v>89</v>
      </c>
    </row>
    <row r="628" spans="1:51" s="13" customFormat="1" ht="12">
      <c r="A628" s="13"/>
      <c r="B628" s="251"/>
      <c r="C628" s="252"/>
      <c r="D628" s="242" t="s">
        <v>257</v>
      </c>
      <c r="E628" s="253" t="s">
        <v>1</v>
      </c>
      <c r="F628" s="254" t="s">
        <v>919</v>
      </c>
      <c r="G628" s="252"/>
      <c r="H628" s="255">
        <v>958.5</v>
      </c>
      <c r="I628" s="256"/>
      <c r="J628" s="252"/>
      <c r="K628" s="252"/>
      <c r="L628" s="257"/>
      <c r="M628" s="258"/>
      <c r="N628" s="259"/>
      <c r="O628" s="259"/>
      <c r="P628" s="259"/>
      <c r="Q628" s="259"/>
      <c r="R628" s="259"/>
      <c r="S628" s="259"/>
      <c r="T628" s="260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1" t="s">
        <v>257</v>
      </c>
      <c r="AU628" s="261" t="s">
        <v>89</v>
      </c>
      <c r="AV628" s="13" t="s">
        <v>89</v>
      </c>
      <c r="AW628" s="13" t="s">
        <v>35</v>
      </c>
      <c r="AX628" s="13" t="s">
        <v>87</v>
      </c>
      <c r="AY628" s="261" t="s">
        <v>156</v>
      </c>
    </row>
    <row r="629" spans="1:65" s="2" customFormat="1" ht="24.15" customHeight="1">
      <c r="A629" s="38"/>
      <c r="B629" s="39"/>
      <c r="C629" s="228" t="s">
        <v>920</v>
      </c>
      <c r="D629" s="228" t="s">
        <v>159</v>
      </c>
      <c r="E629" s="229" t="s">
        <v>921</v>
      </c>
      <c r="F629" s="230" t="s">
        <v>922</v>
      </c>
      <c r="G629" s="231" t="s">
        <v>254</v>
      </c>
      <c r="H629" s="232">
        <v>10.65</v>
      </c>
      <c r="I629" s="233"/>
      <c r="J629" s="234">
        <f>ROUND(I629*H629,2)</f>
        <v>0</v>
      </c>
      <c r="K629" s="235"/>
      <c r="L629" s="44"/>
      <c r="M629" s="236" t="s">
        <v>1</v>
      </c>
      <c r="N629" s="237" t="s">
        <v>44</v>
      </c>
      <c r="O629" s="91"/>
      <c r="P629" s="238">
        <f>O629*H629</f>
        <v>0</v>
      </c>
      <c r="Q629" s="238">
        <v>0</v>
      </c>
      <c r="R629" s="238">
        <f>Q629*H629</f>
        <v>0</v>
      </c>
      <c r="S629" s="238">
        <v>0</v>
      </c>
      <c r="T629" s="239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40" t="s">
        <v>155</v>
      </c>
      <c r="AT629" s="240" t="s">
        <v>159</v>
      </c>
      <c r="AU629" s="240" t="s">
        <v>89</v>
      </c>
      <c r="AY629" s="17" t="s">
        <v>156</v>
      </c>
      <c r="BE629" s="241">
        <f>IF(N629="základní",J629,0)</f>
        <v>0</v>
      </c>
      <c r="BF629" s="241">
        <f>IF(N629="snížená",J629,0)</f>
        <v>0</v>
      </c>
      <c r="BG629" s="241">
        <f>IF(N629="zákl. přenesená",J629,0)</f>
        <v>0</v>
      </c>
      <c r="BH629" s="241">
        <f>IF(N629="sníž. přenesená",J629,0)</f>
        <v>0</v>
      </c>
      <c r="BI629" s="241">
        <f>IF(N629="nulová",J629,0)</f>
        <v>0</v>
      </c>
      <c r="BJ629" s="17" t="s">
        <v>87</v>
      </c>
      <c r="BK629" s="241">
        <f>ROUND(I629*H629,2)</f>
        <v>0</v>
      </c>
      <c r="BL629" s="17" t="s">
        <v>155</v>
      </c>
      <c r="BM629" s="240" t="s">
        <v>923</v>
      </c>
    </row>
    <row r="630" spans="1:47" s="2" customFormat="1" ht="12">
      <c r="A630" s="38"/>
      <c r="B630" s="39"/>
      <c r="C630" s="40"/>
      <c r="D630" s="242" t="s">
        <v>165</v>
      </c>
      <c r="E630" s="40"/>
      <c r="F630" s="243" t="s">
        <v>922</v>
      </c>
      <c r="G630" s="40"/>
      <c r="H630" s="40"/>
      <c r="I630" s="244"/>
      <c r="J630" s="40"/>
      <c r="K630" s="40"/>
      <c r="L630" s="44"/>
      <c r="M630" s="245"/>
      <c r="N630" s="246"/>
      <c r="O630" s="91"/>
      <c r="P630" s="91"/>
      <c r="Q630" s="91"/>
      <c r="R630" s="91"/>
      <c r="S630" s="91"/>
      <c r="T630" s="92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165</v>
      </c>
      <c r="AU630" s="17" t="s">
        <v>89</v>
      </c>
    </row>
    <row r="631" spans="1:65" s="2" customFormat="1" ht="24.15" customHeight="1">
      <c r="A631" s="38"/>
      <c r="B631" s="39"/>
      <c r="C631" s="228" t="s">
        <v>924</v>
      </c>
      <c r="D631" s="228" t="s">
        <v>159</v>
      </c>
      <c r="E631" s="229" t="s">
        <v>925</v>
      </c>
      <c r="F631" s="230" t="s">
        <v>926</v>
      </c>
      <c r="G631" s="231" t="s">
        <v>245</v>
      </c>
      <c r="H631" s="232">
        <v>120.45</v>
      </c>
      <c r="I631" s="233"/>
      <c r="J631" s="234">
        <f>ROUND(I631*H631,2)</f>
        <v>0</v>
      </c>
      <c r="K631" s="235"/>
      <c r="L631" s="44"/>
      <c r="M631" s="236" t="s">
        <v>1</v>
      </c>
      <c r="N631" s="237" t="s">
        <v>44</v>
      </c>
      <c r="O631" s="91"/>
      <c r="P631" s="238">
        <f>O631*H631</f>
        <v>0</v>
      </c>
      <c r="Q631" s="238">
        <v>4E-05</v>
      </c>
      <c r="R631" s="238">
        <f>Q631*H631</f>
        <v>0.004818</v>
      </c>
      <c r="S631" s="238">
        <v>0</v>
      </c>
      <c r="T631" s="239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40" t="s">
        <v>155</v>
      </c>
      <c r="AT631" s="240" t="s">
        <v>159</v>
      </c>
      <c r="AU631" s="240" t="s">
        <v>89</v>
      </c>
      <c r="AY631" s="17" t="s">
        <v>156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7" t="s">
        <v>87</v>
      </c>
      <c r="BK631" s="241">
        <f>ROUND(I631*H631,2)</f>
        <v>0</v>
      </c>
      <c r="BL631" s="17" t="s">
        <v>155</v>
      </c>
      <c r="BM631" s="240" t="s">
        <v>927</v>
      </c>
    </row>
    <row r="632" spans="1:47" s="2" customFormat="1" ht="12">
      <c r="A632" s="38"/>
      <c r="B632" s="39"/>
      <c r="C632" s="40"/>
      <c r="D632" s="242" t="s">
        <v>165</v>
      </c>
      <c r="E632" s="40"/>
      <c r="F632" s="243" t="s">
        <v>928</v>
      </c>
      <c r="G632" s="40"/>
      <c r="H632" s="40"/>
      <c r="I632" s="244"/>
      <c r="J632" s="40"/>
      <c r="K632" s="40"/>
      <c r="L632" s="44"/>
      <c r="M632" s="245"/>
      <c r="N632" s="246"/>
      <c r="O632" s="91"/>
      <c r="P632" s="91"/>
      <c r="Q632" s="91"/>
      <c r="R632" s="91"/>
      <c r="S632" s="91"/>
      <c r="T632" s="92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T632" s="17" t="s">
        <v>165</v>
      </c>
      <c r="AU632" s="17" t="s">
        <v>89</v>
      </c>
    </row>
    <row r="633" spans="1:51" s="13" customFormat="1" ht="12">
      <c r="A633" s="13"/>
      <c r="B633" s="251"/>
      <c r="C633" s="252"/>
      <c r="D633" s="242" t="s">
        <v>257</v>
      </c>
      <c r="E633" s="253" t="s">
        <v>1</v>
      </c>
      <c r="F633" s="254" t="s">
        <v>929</v>
      </c>
      <c r="G633" s="252"/>
      <c r="H633" s="255">
        <v>120.45</v>
      </c>
      <c r="I633" s="256"/>
      <c r="J633" s="252"/>
      <c r="K633" s="252"/>
      <c r="L633" s="257"/>
      <c r="M633" s="258"/>
      <c r="N633" s="259"/>
      <c r="O633" s="259"/>
      <c r="P633" s="259"/>
      <c r="Q633" s="259"/>
      <c r="R633" s="259"/>
      <c r="S633" s="259"/>
      <c r="T633" s="260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1" t="s">
        <v>257</v>
      </c>
      <c r="AU633" s="261" t="s">
        <v>89</v>
      </c>
      <c r="AV633" s="13" t="s">
        <v>89</v>
      </c>
      <c r="AW633" s="13" t="s">
        <v>35</v>
      </c>
      <c r="AX633" s="13" t="s">
        <v>79</v>
      </c>
      <c r="AY633" s="261" t="s">
        <v>156</v>
      </c>
    </row>
    <row r="634" spans="1:51" s="14" customFormat="1" ht="12">
      <c r="A634" s="14"/>
      <c r="B634" s="262"/>
      <c r="C634" s="263"/>
      <c r="D634" s="242" t="s">
        <v>257</v>
      </c>
      <c r="E634" s="264" t="s">
        <v>1</v>
      </c>
      <c r="F634" s="265" t="s">
        <v>259</v>
      </c>
      <c r="G634" s="263"/>
      <c r="H634" s="266">
        <v>120.45</v>
      </c>
      <c r="I634" s="267"/>
      <c r="J634" s="263"/>
      <c r="K634" s="263"/>
      <c r="L634" s="268"/>
      <c r="M634" s="269"/>
      <c r="N634" s="270"/>
      <c r="O634" s="270"/>
      <c r="P634" s="270"/>
      <c r="Q634" s="270"/>
      <c r="R634" s="270"/>
      <c r="S634" s="270"/>
      <c r="T634" s="271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2" t="s">
        <v>257</v>
      </c>
      <c r="AU634" s="272" t="s">
        <v>89</v>
      </c>
      <c r="AV634" s="14" t="s">
        <v>105</v>
      </c>
      <c r="AW634" s="14" t="s">
        <v>35</v>
      </c>
      <c r="AX634" s="14" t="s">
        <v>87</v>
      </c>
      <c r="AY634" s="272" t="s">
        <v>156</v>
      </c>
    </row>
    <row r="635" spans="1:65" s="2" customFormat="1" ht="33" customHeight="1">
      <c r="A635" s="38"/>
      <c r="B635" s="39"/>
      <c r="C635" s="228" t="s">
        <v>930</v>
      </c>
      <c r="D635" s="228" t="s">
        <v>159</v>
      </c>
      <c r="E635" s="229" t="s">
        <v>931</v>
      </c>
      <c r="F635" s="230" t="s">
        <v>932</v>
      </c>
      <c r="G635" s="231" t="s">
        <v>262</v>
      </c>
      <c r="H635" s="232">
        <v>5.581</v>
      </c>
      <c r="I635" s="233"/>
      <c r="J635" s="234">
        <f>ROUND(I635*H635,2)</f>
        <v>0</v>
      </c>
      <c r="K635" s="235"/>
      <c r="L635" s="44"/>
      <c r="M635" s="236" t="s">
        <v>1</v>
      </c>
      <c r="N635" s="237" t="s">
        <v>44</v>
      </c>
      <c r="O635" s="91"/>
      <c r="P635" s="238">
        <f>O635*H635</f>
        <v>0</v>
      </c>
      <c r="Q635" s="238">
        <v>0</v>
      </c>
      <c r="R635" s="238">
        <f>Q635*H635</f>
        <v>0</v>
      </c>
      <c r="S635" s="238">
        <v>1.8</v>
      </c>
      <c r="T635" s="239">
        <f>S635*H635</f>
        <v>10.045800000000002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40" t="s">
        <v>155</v>
      </c>
      <c r="AT635" s="240" t="s">
        <v>159</v>
      </c>
      <c r="AU635" s="240" t="s">
        <v>89</v>
      </c>
      <c r="AY635" s="17" t="s">
        <v>156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7" t="s">
        <v>87</v>
      </c>
      <c r="BK635" s="241">
        <f>ROUND(I635*H635,2)</f>
        <v>0</v>
      </c>
      <c r="BL635" s="17" t="s">
        <v>155</v>
      </c>
      <c r="BM635" s="240" t="s">
        <v>933</v>
      </c>
    </row>
    <row r="636" spans="1:47" s="2" customFormat="1" ht="12">
      <c r="A636" s="38"/>
      <c r="B636" s="39"/>
      <c r="C636" s="40"/>
      <c r="D636" s="242" t="s">
        <v>165</v>
      </c>
      <c r="E636" s="40"/>
      <c r="F636" s="243" t="s">
        <v>934</v>
      </c>
      <c r="G636" s="40"/>
      <c r="H636" s="40"/>
      <c r="I636" s="244"/>
      <c r="J636" s="40"/>
      <c r="K636" s="40"/>
      <c r="L636" s="44"/>
      <c r="M636" s="245"/>
      <c r="N636" s="246"/>
      <c r="O636" s="91"/>
      <c r="P636" s="91"/>
      <c r="Q636" s="91"/>
      <c r="R636" s="91"/>
      <c r="S636" s="91"/>
      <c r="T636" s="92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165</v>
      </c>
      <c r="AU636" s="17" t="s">
        <v>89</v>
      </c>
    </row>
    <row r="637" spans="1:51" s="13" customFormat="1" ht="12">
      <c r="A637" s="13"/>
      <c r="B637" s="251"/>
      <c r="C637" s="252"/>
      <c r="D637" s="242" t="s">
        <v>257</v>
      </c>
      <c r="E637" s="253" t="s">
        <v>1</v>
      </c>
      <c r="F637" s="254" t="s">
        <v>935</v>
      </c>
      <c r="G637" s="252"/>
      <c r="H637" s="255">
        <v>1.465</v>
      </c>
      <c r="I637" s="256"/>
      <c r="J637" s="252"/>
      <c r="K637" s="252"/>
      <c r="L637" s="257"/>
      <c r="M637" s="258"/>
      <c r="N637" s="259"/>
      <c r="O637" s="259"/>
      <c r="P637" s="259"/>
      <c r="Q637" s="259"/>
      <c r="R637" s="259"/>
      <c r="S637" s="259"/>
      <c r="T637" s="260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1" t="s">
        <v>257</v>
      </c>
      <c r="AU637" s="261" t="s">
        <v>89</v>
      </c>
      <c r="AV637" s="13" t="s">
        <v>89</v>
      </c>
      <c r="AW637" s="13" t="s">
        <v>35</v>
      </c>
      <c r="AX637" s="13" t="s">
        <v>79</v>
      </c>
      <c r="AY637" s="261" t="s">
        <v>156</v>
      </c>
    </row>
    <row r="638" spans="1:51" s="14" customFormat="1" ht="12">
      <c r="A638" s="14"/>
      <c r="B638" s="262"/>
      <c r="C638" s="263"/>
      <c r="D638" s="242" t="s">
        <v>257</v>
      </c>
      <c r="E638" s="264" t="s">
        <v>1</v>
      </c>
      <c r="F638" s="265" t="s">
        <v>936</v>
      </c>
      <c r="G638" s="263"/>
      <c r="H638" s="266">
        <v>1.465</v>
      </c>
      <c r="I638" s="267"/>
      <c r="J638" s="263"/>
      <c r="K638" s="263"/>
      <c r="L638" s="268"/>
      <c r="M638" s="269"/>
      <c r="N638" s="270"/>
      <c r="O638" s="270"/>
      <c r="P638" s="270"/>
      <c r="Q638" s="270"/>
      <c r="R638" s="270"/>
      <c r="S638" s="270"/>
      <c r="T638" s="271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2" t="s">
        <v>257</v>
      </c>
      <c r="AU638" s="272" t="s">
        <v>89</v>
      </c>
      <c r="AV638" s="14" t="s">
        <v>105</v>
      </c>
      <c r="AW638" s="14" t="s">
        <v>35</v>
      </c>
      <c r="AX638" s="14" t="s">
        <v>79</v>
      </c>
      <c r="AY638" s="272" t="s">
        <v>156</v>
      </c>
    </row>
    <row r="639" spans="1:51" s="13" customFormat="1" ht="12">
      <c r="A639" s="13"/>
      <c r="B639" s="251"/>
      <c r="C639" s="252"/>
      <c r="D639" s="242" t="s">
        <v>257</v>
      </c>
      <c r="E639" s="253" t="s">
        <v>1</v>
      </c>
      <c r="F639" s="254" t="s">
        <v>937</v>
      </c>
      <c r="G639" s="252"/>
      <c r="H639" s="255">
        <v>0.111</v>
      </c>
      <c r="I639" s="256"/>
      <c r="J639" s="252"/>
      <c r="K639" s="252"/>
      <c r="L639" s="257"/>
      <c r="M639" s="258"/>
      <c r="N639" s="259"/>
      <c r="O639" s="259"/>
      <c r="P639" s="259"/>
      <c r="Q639" s="259"/>
      <c r="R639" s="259"/>
      <c r="S639" s="259"/>
      <c r="T639" s="260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61" t="s">
        <v>257</v>
      </c>
      <c r="AU639" s="261" t="s">
        <v>89</v>
      </c>
      <c r="AV639" s="13" t="s">
        <v>89</v>
      </c>
      <c r="AW639" s="13" t="s">
        <v>35</v>
      </c>
      <c r="AX639" s="13" t="s">
        <v>79</v>
      </c>
      <c r="AY639" s="261" t="s">
        <v>156</v>
      </c>
    </row>
    <row r="640" spans="1:51" s="14" customFormat="1" ht="12">
      <c r="A640" s="14"/>
      <c r="B640" s="262"/>
      <c r="C640" s="263"/>
      <c r="D640" s="242" t="s">
        <v>257</v>
      </c>
      <c r="E640" s="264" t="s">
        <v>1</v>
      </c>
      <c r="F640" s="265" t="s">
        <v>410</v>
      </c>
      <c r="G640" s="263"/>
      <c r="H640" s="266">
        <v>0.111</v>
      </c>
      <c r="I640" s="267"/>
      <c r="J640" s="263"/>
      <c r="K640" s="263"/>
      <c r="L640" s="268"/>
      <c r="M640" s="269"/>
      <c r="N640" s="270"/>
      <c r="O640" s="270"/>
      <c r="P640" s="270"/>
      <c r="Q640" s="270"/>
      <c r="R640" s="270"/>
      <c r="S640" s="270"/>
      <c r="T640" s="271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2" t="s">
        <v>257</v>
      </c>
      <c r="AU640" s="272" t="s">
        <v>89</v>
      </c>
      <c r="AV640" s="14" t="s">
        <v>105</v>
      </c>
      <c r="AW640" s="14" t="s">
        <v>35</v>
      </c>
      <c r="AX640" s="14" t="s">
        <v>79</v>
      </c>
      <c r="AY640" s="272" t="s">
        <v>156</v>
      </c>
    </row>
    <row r="641" spans="1:51" s="13" customFormat="1" ht="12">
      <c r="A641" s="13"/>
      <c r="B641" s="251"/>
      <c r="C641" s="252"/>
      <c r="D641" s="242" t="s">
        <v>257</v>
      </c>
      <c r="E641" s="253" t="s">
        <v>1</v>
      </c>
      <c r="F641" s="254" t="s">
        <v>938</v>
      </c>
      <c r="G641" s="252"/>
      <c r="H641" s="255">
        <v>0.212</v>
      </c>
      <c r="I641" s="256"/>
      <c r="J641" s="252"/>
      <c r="K641" s="252"/>
      <c r="L641" s="257"/>
      <c r="M641" s="258"/>
      <c r="N641" s="259"/>
      <c r="O641" s="259"/>
      <c r="P641" s="259"/>
      <c r="Q641" s="259"/>
      <c r="R641" s="259"/>
      <c r="S641" s="259"/>
      <c r="T641" s="26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1" t="s">
        <v>257</v>
      </c>
      <c r="AU641" s="261" t="s">
        <v>89</v>
      </c>
      <c r="AV641" s="13" t="s">
        <v>89</v>
      </c>
      <c r="AW641" s="13" t="s">
        <v>35</v>
      </c>
      <c r="AX641" s="13" t="s">
        <v>79</v>
      </c>
      <c r="AY641" s="261" t="s">
        <v>156</v>
      </c>
    </row>
    <row r="642" spans="1:51" s="13" customFormat="1" ht="12">
      <c r="A642" s="13"/>
      <c r="B642" s="251"/>
      <c r="C642" s="252"/>
      <c r="D642" s="242" t="s">
        <v>257</v>
      </c>
      <c r="E642" s="253" t="s">
        <v>1</v>
      </c>
      <c r="F642" s="254" t="s">
        <v>939</v>
      </c>
      <c r="G642" s="252"/>
      <c r="H642" s="255">
        <v>0.233</v>
      </c>
      <c r="I642" s="256"/>
      <c r="J642" s="252"/>
      <c r="K642" s="252"/>
      <c r="L642" s="257"/>
      <c r="M642" s="258"/>
      <c r="N642" s="259"/>
      <c r="O642" s="259"/>
      <c r="P642" s="259"/>
      <c r="Q642" s="259"/>
      <c r="R642" s="259"/>
      <c r="S642" s="259"/>
      <c r="T642" s="260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1" t="s">
        <v>257</v>
      </c>
      <c r="AU642" s="261" t="s">
        <v>89</v>
      </c>
      <c r="AV642" s="13" t="s">
        <v>89</v>
      </c>
      <c r="AW642" s="13" t="s">
        <v>35</v>
      </c>
      <c r="AX642" s="13" t="s">
        <v>79</v>
      </c>
      <c r="AY642" s="261" t="s">
        <v>156</v>
      </c>
    </row>
    <row r="643" spans="1:51" s="13" customFormat="1" ht="12">
      <c r="A643" s="13"/>
      <c r="B643" s="251"/>
      <c r="C643" s="252"/>
      <c r="D643" s="242" t="s">
        <v>257</v>
      </c>
      <c r="E643" s="253" t="s">
        <v>1</v>
      </c>
      <c r="F643" s="254" t="s">
        <v>940</v>
      </c>
      <c r="G643" s="252"/>
      <c r="H643" s="255">
        <v>1.288</v>
      </c>
      <c r="I643" s="256"/>
      <c r="J643" s="252"/>
      <c r="K643" s="252"/>
      <c r="L643" s="257"/>
      <c r="M643" s="258"/>
      <c r="N643" s="259"/>
      <c r="O643" s="259"/>
      <c r="P643" s="259"/>
      <c r="Q643" s="259"/>
      <c r="R643" s="259"/>
      <c r="S643" s="259"/>
      <c r="T643" s="26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1" t="s">
        <v>257</v>
      </c>
      <c r="AU643" s="261" t="s">
        <v>89</v>
      </c>
      <c r="AV643" s="13" t="s">
        <v>89</v>
      </c>
      <c r="AW643" s="13" t="s">
        <v>35</v>
      </c>
      <c r="AX643" s="13" t="s">
        <v>79</v>
      </c>
      <c r="AY643" s="261" t="s">
        <v>156</v>
      </c>
    </row>
    <row r="644" spans="1:51" s="13" customFormat="1" ht="12">
      <c r="A644" s="13"/>
      <c r="B644" s="251"/>
      <c r="C644" s="252"/>
      <c r="D644" s="242" t="s">
        <v>257</v>
      </c>
      <c r="E644" s="253" t="s">
        <v>1</v>
      </c>
      <c r="F644" s="254" t="s">
        <v>941</v>
      </c>
      <c r="G644" s="252"/>
      <c r="H644" s="255">
        <v>0.572</v>
      </c>
      <c r="I644" s="256"/>
      <c r="J644" s="252"/>
      <c r="K644" s="252"/>
      <c r="L644" s="257"/>
      <c r="M644" s="258"/>
      <c r="N644" s="259"/>
      <c r="O644" s="259"/>
      <c r="P644" s="259"/>
      <c r="Q644" s="259"/>
      <c r="R644" s="259"/>
      <c r="S644" s="259"/>
      <c r="T644" s="26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1" t="s">
        <v>257</v>
      </c>
      <c r="AU644" s="261" t="s">
        <v>89</v>
      </c>
      <c r="AV644" s="13" t="s">
        <v>89</v>
      </c>
      <c r="AW644" s="13" t="s">
        <v>35</v>
      </c>
      <c r="AX644" s="13" t="s">
        <v>79</v>
      </c>
      <c r="AY644" s="261" t="s">
        <v>156</v>
      </c>
    </row>
    <row r="645" spans="1:51" s="14" customFormat="1" ht="12">
      <c r="A645" s="14"/>
      <c r="B645" s="262"/>
      <c r="C645" s="263"/>
      <c r="D645" s="242" t="s">
        <v>257</v>
      </c>
      <c r="E645" s="264" t="s">
        <v>1</v>
      </c>
      <c r="F645" s="265" t="s">
        <v>942</v>
      </c>
      <c r="G645" s="263"/>
      <c r="H645" s="266">
        <v>2.305</v>
      </c>
      <c r="I645" s="267"/>
      <c r="J645" s="263"/>
      <c r="K645" s="263"/>
      <c r="L645" s="268"/>
      <c r="M645" s="269"/>
      <c r="N645" s="270"/>
      <c r="O645" s="270"/>
      <c r="P645" s="270"/>
      <c r="Q645" s="270"/>
      <c r="R645" s="270"/>
      <c r="S645" s="270"/>
      <c r="T645" s="271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2" t="s">
        <v>257</v>
      </c>
      <c r="AU645" s="272" t="s">
        <v>89</v>
      </c>
      <c r="AV645" s="14" t="s">
        <v>105</v>
      </c>
      <c r="AW645" s="14" t="s">
        <v>35</v>
      </c>
      <c r="AX645" s="14" t="s">
        <v>79</v>
      </c>
      <c r="AY645" s="272" t="s">
        <v>156</v>
      </c>
    </row>
    <row r="646" spans="1:51" s="13" customFormat="1" ht="12">
      <c r="A646" s="13"/>
      <c r="B646" s="251"/>
      <c r="C646" s="252"/>
      <c r="D646" s="242" t="s">
        <v>257</v>
      </c>
      <c r="E646" s="253" t="s">
        <v>1</v>
      </c>
      <c r="F646" s="254" t="s">
        <v>943</v>
      </c>
      <c r="G646" s="252"/>
      <c r="H646" s="255">
        <v>1.7</v>
      </c>
      <c r="I646" s="256"/>
      <c r="J646" s="252"/>
      <c r="K646" s="252"/>
      <c r="L646" s="257"/>
      <c r="M646" s="258"/>
      <c r="N646" s="259"/>
      <c r="O646" s="259"/>
      <c r="P646" s="259"/>
      <c r="Q646" s="259"/>
      <c r="R646" s="259"/>
      <c r="S646" s="259"/>
      <c r="T646" s="260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1" t="s">
        <v>257</v>
      </c>
      <c r="AU646" s="261" t="s">
        <v>89</v>
      </c>
      <c r="AV646" s="13" t="s">
        <v>89</v>
      </c>
      <c r="AW646" s="13" t="s">
        <v>35</v>
      </c>
      <c r="AX646" s="13" t="s">
        <v>79</v>
      </c>
      <c r="AY646" s="261" t="s">
        <v>156</v>
      </c>
    </row>
    <row r="647" spans="1:51" s="14" customFormat="1" ht="12">
      <c r="A647" s="14"/>
      <c r="B647" s="262"/>
      <c r="C647" s="263"/>
      <c r="D647" s="242" t="s">
        <v>257</v>
      </c>
      <c r="E647" s="264" t="s">
        <v>1</v>
      </c>
      <c r="F647" s="265" t="s">
        <v>259</v>
      </c>
      <c r="G647" s="263"/>
      <c r="H647" s="266">
        <v>1.7</v>
      </c>
      <c r="I647" s="267"/>
      <c r="J647" s="263"/>
      <c r="K647" s="263"/>
      <c r="L647" s="268"/>
      <c r="M647" s="269"/>
      <c r="N647" s="270"/>
      <c r="O647" s="270"/>
      <c r="P647" s="270"/>
      <c r="Q647" s="270"/>
      <c r="R647" s="270"/>
      <c r="S647" s="270"/>
      <c r="T647" s="271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2" t="s">
        <v>257</v>
      </c>
      <c r="AU647" s="272" t="s">
        <v>89</v>
      </c>
      <c r="AV647" s="14" t="s">
        <v>105</v>
      </c>
      <c r="AW647" s="14" t="s">
        <v>35</v>
      </c>
      <c r="AX647" s="14" t="s">
        <v>79</v>
      </c>
      <c r="AY647" s="272" t="s">
        <v>156</v>
      </c>
    </row>
    <row r="648" spans="1:51" s="15" customFormat="1" ht="12">
      <c r="A648" s="15"/>
      <c r="B648" s="284"/>
      <c r="C648" s="285"/>
      <c r="D648" s="242" t="s">
        <v>257</v>
      </c>
      <c r="E648" s="286" t="s">
        <v>1</v>
      </c>
      <c r="F648" s="287" t="s">
        <v>342</v>
      </c>
      <c r="G648" s="285"/>
      <c r="H648" s="288">
        <v>5.581</v>
      </c>
      <c r="I648" s="289"/>
      <c r="J648" s="285"/>
      <c r="K648" s="285"/>
      <c r="L648" s="290"/>
      <c r="M648" s="291"/>
      <c r="N648" s="292"/>
      <c r="O648" s="292"/>
      <c r="P648" s="292"/>
      <c r="Q648" s="292"/>
      <c r="R648" s="292"/>
      <c r="S648" s="292"/>
      <c r="T648" s="293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94" t="s">
        <v>257</v>
      </c>
      <c r="AU648" s="294" t="s">
        <v>89</v>
      </c>
      <c r="AV648" s="15" t="s">
        <v>155</v>
      </c>
      <c r="AW648" s="15" t="s">
        <v>35</v>
      </c>
      <c r="AX648" s="15" t="s">
        <v>87</v>
      </c>
      <c r="AY648" s="294" t="s">
        <v>156</v>
      </c>
    </row>
    <row r="649" spans="1:65" s="2" customFormat="1" ht="33" customHeight="1">
      <c r="A649" s="38"/>
      <c r="B649" s="39"/>
      <c r="C649" s="228" t="s">
        <v>944</v>
      </c>
      <c r="D649" s="228" t="s">
        <v>159</v>
      </c>
      <c r="E649" s="229" t="s">
        <v>945</v>
      </c>
      <c r="F649" s="230" t="s">
        <v>946</v>
      </c>
      <c r="G649" s="231" t="s">
        <v>262</v>
      </c>
      <c r="H649" s="232">
        <v>12.364</v>
      </c>
      <c r="I649" s="233"/>
      <c r="J649" s="234">
        <f>ROUND(I649*H649,2)</f>
        <v>0</v>
      </c>
      <c r="K649" s="235"/>
      <c r="L649" s="44"/>
      <c r="M649" s="236" t="s">
        <v>1</v>
      </c>
      <c r="N649" s="237" t="s">
        <v>44</v>
      </c>
      <c r="O649" s="91"/>
      <c r="P649" s="238">
        <f>O649*H649</f>
        <v>0</v>
      </c>
      <c r="Q649" s="238">
        <v>0</v>
      </c>
      <c r="R649" s="238">
        <f>Q649*H649</f>
        <v>0</v>
      </c>
      <c r="S649" s="238">
        <v>1.175</v>
      </c>
      <c r="T649" s="239">
        <f>S649*H649</f>
        <v>14.527700000000001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40" t="s">
        <v>155</v>
      </c>
      <c r="AT649" s="240" t="s">
        <v>159</v>
      </c>
      <c r="AU649" s="240" t="s">
        <v>89</v>
      </c>
      <c r="AY649" s="17" t="s">
        <v>156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7" t="s">
        <v>87</v>
      </c>
      <c r="BK649" s="241">
        <f>ROUND(I649*H649,2)</f>
        <v>0</v>
      </c>
      <c r="BL649" s="17" t="s">
        <v>155</v>
      </c>
      <c r="BM649" s="240" t="s">
        <v>947</v>
      </c>
    </row>
    <row r="650" spans="1:47" s="2" customFormat="1" ht="12">
      <c r="A650" s="38"/>
      <c r="B650" s="39"/>
      <c r="C650" s="40"/>
      <c r="D650" s="242" t="s">
        <v>165</v>
      </c>
      <c r="E650" s="40"/>
      <c r="F650" s="243" t="s">
        <v>948</v>
      </c>
      <c r="G650" s="40"/>
      <c r="H650" s="40"/>
      <c r="I650" s="244"/>
      <c r="J650" s="40"/>
      <c r="K650" s="40"/>
      <c r="L650" s="44"/>
      <c r="M650" s="245"/>
      <c r="N650" s="246"/>
      <c r="O650" s="91"/>
      <c r="P650" s="91"/>
      <c r="Q650" s="91"/>
      <c r="R650" s="91"/>
      <c r="S650" s="91"/>
      <c r="T650" s="92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T650" s="17" t="s">
        <v>165</v>
      </c>
      <c r="AU650" s="17" t="s">
        <v>89</v>
      </c>
    </row>
    <row r="651" spans="1:51" s="13" customFormat="1" ht="12">
      <c r="A651" s="13"/>
      <c r="B651" s="251"/>
      <c r="C651" s="252"/>
      <c r="D651" s="242" t="s">
        <v>257</v>
      </c>
      <c r="E651" s="253" t="s">
        <v>1</v>
      </c>
      <c r="F651" s="254" t="s">
        <v>949</v>
      </c>
      <c r="G651" s="252"/>
      <c r="H651" s="255">
        <v>10.064</v>
      </c>
      <c r="I651" s="256"/>
      <c r="J651" s="252"/>
      <c r="K651" s="252"/>
      <c r="L651" s="257"/>
      <c r="M651" s="258"/>
      <c r="N651" s="259"/>
      <c r="O651" s="259"/>
      <c r="P651" s="259"/>
      <c r="Q651" s="259"/>
      <c r="R651" s="259"/>
      <c r="S651" s="259"/>
      <c r="T651" s="260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1" t="s">
        <v>257</v>
      </c>
      <c r="AU651" s="261" t="s">
        <v>89</v>
      </c>
      <c r="AV651" s="13" t="s">
        <v>89</v>
      </c>
      <c r="AW651" s="13" t="s">
        <v>35</v>
      </c>
      <c r="AX651" s="13" t="s">
        <v>79</v>
      </c>
      <c r="AY651" s="261" t="s">
        <v>156</v>
      </c>
    </row>
    <row r="652" spans="1:51" s="13" customFormat="1" ht="12">
      <c r="A652" s="13"/>
      <c r="B652" s="251"/>
      <c r="C652" s="252"/>
      <c r="D652" s="242" t="s">
        <v>257</v>
      </c>
      <c r="E652" s="253" t="s">
        <v>1</v>
      </c>
      <c r="F652" s="254" t="s">
        <v>950</v>
      </c>
      <c r="G652" s="252"/>
      <c r="H652" s="255">
        <v>-4.08</v>
      </c>
      <c r="I652" s="256"/>
      <c r="J652" s="252"/>
      <c r="K652" s="252"/>
      <c r="L652" s="257"/>
      <c r="M652" s="258"/>
      <c r="N652" s="259"/>
      <c r="O652" s="259"/>
      <c r="P652" s="259"/>
      <c r="Q652" s="259"/>
      <c r="R652" s="259"/>
      <c r="S652" s="259"/>
      <c r="T652" s="26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1" t="s">
        <v>257</v>
      </c>
      <c r="AU652" s="261" t="s">
        <v>89</v>
      </c>
      <c r="AV652" s="13" t="s">
        <v>89</v>
      </c>
      <c r="AW652" s="13" t="s">
        <v>35</v>
      </c>
      <c r="AX652" s="13" t="s">
        <v>79</v>
      </c>
      <c r="AY652" s="261" t="s">
        <v>156</v>
      </c>
    </row>
    <row r="653" spans="1:51" s="14" customFormat="1" ht="12">
      <c r="A653" s="14"/>
      <c r="B653" s="262"/>
      <c r="C653" s="263"/>
      <c r="D653" s="242" t="s">
        <v>257</v>
      </c>
      <c r="E653" s="264" t="s">
        <v>1</v>
      </c>
      <c r="F653" s="265" t="s">
        <v>951</v>
      </c>
      <c r="G653" s="263"/>
      <c r="H653" s="266">
        <v>5.984</v>
      </c>
      <c r="I653" s="267"/>
      <c r="J653" s="263"/>
      <c r="K653" s="263"/>
      <c r="L653" s="268"/>
      <c r="M653" s="269"/>
      <c r="N653" s="270"/>
      <c r="O653" s="270"/>
      <c r="P653" s="270"/>
      <c r="Q653" s="270"/>
      <c r="R653" s="270"/>
      <c r="S653" s="270"/>
      <c r="T653" s="27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2" t="s">
        <v>257</v>
      </c>
      <c r="AU653" s="272" t="s">
        <v>89</v>
      </c>
      <c r="AV653" s="14" t="s">
        <v>105</v>
      </c>
      <c r="AW653" s="14" t="s">
        <v>35</v>
      </c>
      <c r="AX653" s="14" t="s">
        <v>79</v>
      </c>
      <c r="AY653" s="272" t="s">
        <v>156</v>
      </c>
    </row>
    <row r="654" spans="1:51" s="13" customFormat="1" ht="12">
      <c r="A654" s="13"/>
      <c r="B654" s="251"/>
      <c r="C654" s="252"/>
      <c r="D654" s="242" t="s">
        <v>257</v>
      </c>
      <c r="E654" s="253" t="s">
        <v>1</v>
      </c>
      <c r="F654" s="254" t="s">
        <v>952</v>
      </c>
      <c r="G654" s="252"/>
      <c r="H654" s="255">
        <v>8.14</v>
      </c>
      <c r="I654" s="256"/>
      <c r="J654" s="252"/>
      <c r="K654" s="252"/>
      <c r="L654" s="257"/>
      <c r="M654" s="258"/>
      <c r="N654" s="259"/>
      <c r="O654" s="259"/>
      <c r="P654" s="259"/>
      <c r="Q654" s="259"/>
      <c r="R654" s="259"/>
      <c r="S654" s="259"/>
      <c r="T654" s="260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1" t="s">
        <v>257</v>
      </c>
      <c r="AU654" s="261" t="s">
        <v>89</v>
      </c>
      <c r="AV654" s="13" t="s">
        <v>89</v>
      </c>
      <c r="AW654" s="13" t="s">
        <v>35</v>
      </c>
      <c r="AX654" s="13" t="s">
        <v>79</v>
      </c>
      <c r="AY654" s="261" t="s">
        <v>156</v>
      </c>
    </row>
    <row r="655" spans="1:51" s="13" customFormat="1" ht="12">
      <c r="A655" s="13"/>
      <c r="B655" s="251"/>
      <c r="C655" s="252"/>
      <c r="D655" s="242" t="s">
        <v>257</v>
      </c>
      <c r="E655" s="253" t="s">
        <v>1</v>
      </c>
      <c r="F655" s="254" t="s">
        <v>953</v>
      </c>
      <c r="G655" s="252"/>
      <c r="H655" s="255">
        <v>-3.515</v>
      </c>
      <c r="I655" s="256"/>
      <c r="J655" s="252"/>
      <c r="K655" s="252"/>
      <c r="L655" s="257"/>
      <c r="M655" s="258"/>
      <c r="N655" s="259"/>
      <c r="O655" s="259"/>
      <c r="P655" s="259"/>
      <c r="Q655" s="259"/>
      <c r="R655" s="259"/>
      <c r="S655" s="259"/>
      <c r="T655" s="26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1" t="s">
        <v>257</v>
      </c>
      <c r="AU655" s="261" t="s">
        <v>89</v>
      </c>
      <c r="AV655" s="13" t="s">
        <v>89</v>
      </c>
      <c r="AW655" s="13" t="s">
        <v>35</v>
      </c>
      <c r="AX655" s="13" t="s">
        <v>79</v>
      </c>
      <c r="AY655" s="261" t="s">
        <v>156</v>
      </c>
    </row>
    <row r="656" spans="1:51" s="14" customFormat="1" ht="12">
      <c r="A656" s="14"/>
      <c r="B656" s="262"/>
      <c r="C656" s="263"/>
      <c r="D656" s="242" t="s">
        <v>257</v>
      </c>
      <c r="E656" s="264" t="s">
        <v>1</v>
      </c>
      <c r="F656" s="265" t="s">
        <v>954</v>
      </c>
      <c r="G656" s="263"/>
      <c r="H656" s="266">
        <v>4.625</v>
      </c>
      <c r="I656" s="267"/>
      <c r="J656" s="263"/>
      <c r="K656" s="263"/>
      <c r="L656" s="268"/>
      <c r="M656" s="269"/>
      <c r="N656" s="270"/>
      <c r="O656" s="270"/>
      <c r="P656" s="270"/>
      <c r="Q656" s="270"/>
      <c r="R656" s="270"/>
      <c r="S656" s="270"/>
      <c r="T656" s="271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2" t="s">
        <v>257</v>
      </c>
      <c r="AU656" s="272" t="s">
        <v>89</v>
      </c>
      <c r="AV656" s="14" t="s">
        <v>105</v>
      </c>
      <c r="AW656" s="14" t="s">
        <v>35</v>
      </c>
      <c r="AX656" s="14" t="s">
        <v>79</v>
      </c>
      <c r="AY656" s="272" t="s">
        <v>156</v>
      </c>
    </row>
    <row r="657" spans="1:51" s="13" customFormat="1" ht="12">
      <c r="A657" s="13"/>
      <c r="B657" s="251"/>
      <c r="C657" s="252"/>
      <c r="D657" s="242" t="s">
        <v>257</v>
      </c>
      <c r="E657" s="253" t="s">
        <v>1</v>
      </c>
      <c r="F657" s="254" t="s">
        <v>955</v>
      </c>
      <c r="G657" s="252"/>
      <c r="H657" s="255">
        <v>1.155</v>
      </c>
      <c r="I657" s="256"/>
      <c r="J657" s="252"/>
      <c r="K657" s="252"/>
      <c r="L657" s="257"/>
      <c r="M657" s="258"/>
      <c r="N657" s="259"/>
      <c r="O657" s="259"/>
      <c r="P657" s="259"/>
      <c r="Q657" s="259"/>
      <c r="R657" s="259"/>
      <c r="S657" s="259"/>
      <c r="T657" s="260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1" t="s">
        <v>257</v>
      </c>
      <c r="AU657" s="261" t="s">
        <v>89</v>
      </c>
      <c r="AV657" s="13" t="s">
        <v>89</v>
      </c>
      <c r="AW657" s="13" t="s">
        <v>35</v>
      </c>
      <c r="AX657" s="13" t="s">
        <v>79</v>
      </c>
      <c r="AY657" s="261" t="s">
        <v>156</v>
      </c>
    </row>
    <row r="658" spans="1:51" s="14" customFormat="1" ht="12">
      <c r="A658" s="14"/>
      <c r="B658" s="262"/>
      <c r="C658" s="263"/>
      <c r="D658" s="242" t="s">
        <v>257</v>
      </c>
      <c r="E658" s="264" t="s">
        <v>1</v>
      </c>
      <c r="F658" s="265" t="s">
        <v>420</v>
      </c>
      <c r="G658" s="263"/>
      <c r="H658" s="266">
        <v>1.155</v>
      </c>
      <c r="I658" s="267"/>
      <c r="J658" s="263"/>
      <c r="K658" s="263"/>
      <c r="L658" s="268"/>
      <c r="M658" s="269"/>
      <c r="N658" s="270"/>
      <c r="O658" s="270"/>
      <c r="P658" s="270"/>
      <c r="Q658" s="270"/>
      <c r="R658" s="270"/>
      <c r="S658" s="270"/>
      <c r="T658" s="271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2" t="s">
        <v>257</v>
      </c>
      <c r="AU658" s="272" t="s">
        <v>89</v>
      </c>
      <c r="AV658" s="14" t="s">
        <v>105</v>
      </c>
      <c r="AW658" s="14" t="s">
        <v>35</v>
      </c>
      <c r="AX658" s="14" t="s">
        <v>79</v>
      </c>
      <c r="AY658" s="272" t="s">
        <v>156</v>
      </c>
    </row>
    <row r="659" spans="1:51" s="13" customFormat="1" ht="12">
      <c r="A659" s="13"/>
      <c r="B659" s="251"/>
      <c r="C659" s="252"/>
      <c r="D659" s="242" t="s">
        <v>257</v>
      </c>
      <c r="E659" s="253" t="s">
        <v>1</v>
      </c>
      <c r="F659" s="254" t="s">
        <v>956</v>
      </c>
      <c r="G659" s="252"/>
      <c r="H659" s="255">
        <v>0.6</v>
      </c>
      <c r="I659" s="256"/>
      <c r="J659" s="252"/>
      <c r="K659" s="252"/>
      <c r="L659" s="257"/>
      <c r="M659" s="258"/>
      <c r="N659" s="259"/>
      <c r="O659" s="259"/>
      <c r="P659" s="259"/>
      <c r="Q659" s="259"/>
      <c r="R659" s="259"/>
      <c r="S659" s="259"/>
      <c r="T659" s="26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1" t="s">
        <v>257</v>
      </c>
      <c r="AU659" s="261" t="s">
        <v>89</v>
      </c>
      <c r="AV659" s="13" t="s">
        <v>89</v>
      </c>
      <c r="AW659" s="13" t="s">
        <v>35</v>
      </c>
      <c r="AX659" s="13" t="s">
        <v>79</v>
      </c>
      <c r="AY659" s="261" t="s">
        <v>156</v>
      </c>
    </row>
    <row r="660" spans="1:51" s="14" customFormat="1" ht="12">
      <c r="A660" s="14"/>
      <c r="B660" s="262"/>
      <c r="C660" s="263"/>
      <c r="D660" s="242" t="s">
        <v>257</v>
      </c>
      <c r="E660" s="264" t="s">
        <v>1</v>
      </c>
      <c r="F660" s="265" t="s">
        <v>259</v>
      </c>
      <c r="G660" s="263"/>
      <c r="H660" s="266">
        <v>0.6</v>
      </c>
      <c r="I660" s="267"/>
      <c r="J660" s="263"/>
      <c r="K660" s="263"/>
      <c r="L660" s="268"/>
      <c r="M660" s="269"/>
      <c r="N660" s="270"/>
      <c r="O660" s="270"/>
      <c r="P660" s="270"/>
      <c r="Q660" s="270"/>
      <c r="R660" s="270"/>
      <c r="S660" s="270"/>
      <c r="T660" s="271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2" t="s">
        <v>257</v>
      </c>
      <c r="AU660" s="272" t="s">
        <v>89</v>
      </c>
      <c r="AV660" s="14" t="s">
        <v>105</v>
      </c>
      <c r="AW660" s="14" t="s">
        <v>35</v>
      </c>
      <c r="AX660" s="14" t="s">
        <v>79</v>
      </c>
      <c r="AY660" s="272" t="s">
        <v>156</v>
      </c>
    </row>
    <row r="661" spans="1:51" s="15" customFormat="1" ht="12">
      <c r="A661" s="15"/>
      <c r="B661" s="284"/>
      <c r="C661" s="285"/>
      <c r="D661" s="242" t="s">
        <v>257</v>
      </c>
      <c r="E661" s="286" t="s">
        <v>1</v>
      </c>
      <c r="F661" s="287" t="s">
        <v>342</v>
      </c>
      <c r="G661" s="285"/>
      <c r="H661" s="288">
        <v>12.363999999999999</v>
      </c>
      <c r="I661" s="289"/>
      <c r="J661" s="285"/>
      <c r="K661" s="285"/>
      <c r="L661" s="290"/>
      <c r="M661" s="291"/>
      <c r="N661" s="292"/>
      <c r="O661" s="292"/>
      <c r="P661" s="292"/>
      <c r="Q661" s="292"/>
      <c r="R661" s="292"/>
      <c r="S661" s="292"/>
      <c r="T661" s="293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94" t="s">
        <v>257</v>
      </c>
      <c r="AU661" s="294" t="s">
        <v>89</v>
      </c>
      <c r="AV661" s="15" t="s">
        <v>155</v>
      </c>
      <c r="AW661" s="15" t="s">
        <v>35</v>
      </c>
      <c r="AX661" s="15" t="s">
        <v>87</v>
      </c>
      <c r="AY661" s="294" t="s">
        <v>156</v>
      </c>
    </row>
    <row r="662" spans="1:65" s="2" customFormat="1" ht="24.15" customHeight="1">
      <c r="A662" s="38"/>
      <c r="B662" s="39"/>
      <c r="C662" s="228" t="s">
        <v>957</v>
      </c>
      <c r="D662" s="228" t="s">
        <v>159</v>
      </c>
      <c r="E662" s="229" t="s">
        <v>958</v>
      </c>
      <c r="F662" s="230" t="s">
        <v>959</v>
      </c>
      <c r="G662" s="231" t="s">
        <v>262</v>
      </c>
      <c r="H662" s="232">
        <v>9.072</v>
      </c>
      <c r="I662" s="233"/>
      <c r="J662" s="234">
        <f>ROUND(I662*H662,2)</f>
        <v>0</v>
      </c>
      <c r="K662" s="235"/>
      <c r="L662" s="44"/>
      <c r="M662" s="236" t="s">
        <v>1</v>
      </c>
      <c r="N662" s="237" t="s">
        <v>44</v>
      </c>
      <c r="O662" s="91"/>
      <c r="P662" s="238">
        <f>O662*H662</f>
        <v>0</v>
      </c>
      <c r="Q662" s="238">
        <v>0</v>
      </c>
      <c r="R662" s="238">
        <f>Q662*H662</f>
        <v>0</v>
      </c>
      <c r="S662" s="238">
        <v>1.6</v>
      </c>
      <c r="T662" s="239">
        <f>S662*H662</f>
        <v>14.5152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40" t="s">
        <v>155</v>
      </c>
      <c r="AT662" s="240" t="s">
        <v>159</v>
      </c>
      <c r="AU662" s="240" t="s">
        <v>89</v>
      </c>
      <c r="AY662" s="17" t="s">
        <v>156</v>
      </c>
      <c r="BE662" s="241">
        <f>IF(N662="základní",J662,0)</f>
        <v>0</v>
      </c>
      <c r="BF662" s="241">
        <f>IF(N662="snížená",J662,0)</f>
        <v>0</v>
      </c>
      <c r="BG662" s="241">
        <f>IF(N662="zákl. přenesená",J662,0)</f>
        <v>0</v>
      </c>
      <c r="BH662" s="241">
        <f>IF(N662="sníž. přenesená",J662,0)</f>
        <v>0</v>
      </c>
      <c r="BI662" s="241">
        <f>IF(N662="nulová",J662,0)</f>
        <v>0</v>
      </c>
      <c r="BJ662" s="17" t="s">
        <v>87</v>
      </c>
      <c r="BK662" s="241">
        <f>ROUND(I662*H662,2)</f>
        <v>0</v>
      </c>
      <c r="BL662" s="17" t="s">
        <v>155</v>
      </c>
      <c r="BM662" s="240" t="s">
        <v>960</v>
      </c>
    </row>
    <row r="663" spans="1:47" s="2" customFormat="1" ht="12">
      <c r="A663" s="38"/>
      <c r="B663" s="39"/>
      <c r="C663" s="40"/>
      <c r="D663" s="242" t="s">
        <v>165</v>
      </c>
      <c r="E663" s="40"/>
      <c r="F663" s="243" t="s">
        <v>961</v>
      </c>
      <c r="G663" s="40"/>
      <c r="H663" s="40"/>
      <c r="I663" s="244"/>
      <c r="J663" s="40"/>
      <c r="K663" s="40"/>
      <c r="L663" s="44"/>
      <c r="M663" s="245"/>
      <c r="N663" s="246"/>
      <c r="O663" s="91"/>
      <c r="P663" s="91"/>
      <c r="Q663" s="91"/>
      <c r="R663" s="91"/>
      <c r="S663" s="91"/>
      <c r="T663" s="92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T663" s="17" t="s">
        <v>165</v>
      </c>
      <c r="AU663" s="17" t="s">
        <v>89</v>
      </c>
    </row>
    <row r="664" spans="1:51" s="13" customFormat="1" ht="12">
      <c r="A664" s="13"/>
      <c r="B664" s="251"/>
      <c r="C664" s="252"/>
      <c r="D664" s="242" t="s">
        <v>257</v>
      </c>
      <c r="E664" s="253" t="s">
        <v>1</v>
      </c>
      <c r="F664" s="254" t="s">
        <v>962</v>
      </c>
      <c r="G664" s="252"/>
      <c r="H664" s="255">
        <v>9.072</v>
      </c>
      <c r="I664" s="256"/>
      <c r="J664" s="252"/>
      <c r="K664" s="252"/>
      <c r="L664" s="257"/>
      <c r="M664" s="258"/>
      <c r="N664" s="259"/>
      <c r="O664" s="259"/>
      <c r="P664" s="259"/>
      <c r="Q664" s="259"/>
      <c r="R664" s="259"/>
      <c r="S664" s="259"/>
      <c r="T664" s="26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1" t="s">
        <v>257</v>
      </c>
      <c r="AU664" s="261" t="s">
        <v>89</v>
      </c>
      <c r="AV664" s="13" t="s">
        <v>89</v>
      </c>
      <c r="AW664" s="13" t="s">
        <v>35</v>
      </c>
      <c r="AX664" s="13" t="s">
        <v>79</v>
      </c>
      <c r="AY664" s="261" t="s">
        <v>156</v>
      </c>
    </row>
    <row r="665" spans="1:51" s="14" customFormat="1" ht="12">
      <c r="A665" s="14"/>
      <c r="B665" s="262"/>
      <c r="C665" s="263"/>
      <c r="D665" s="242" t="s">
        <v>257</v>
      </c>
      <c r="E665" s="264" t="s">
        <v>1</v>
      </c>
      <c r="F665" s="265" t="s">
        <v>963</v>
      </c>
      <c r="G665" s="263"/>
      <c r="H665" s="266">
        <v>9.072</v>
      </c>
      <c r="I665" s="267"/>
      <c r="J665" s="263"/>
      <c r="K665" s="263"/>
      <c r="L665" s="268"/>
      <c r="M665" s="269"/>
      <c r="N665" s="270"/>
      <c r="O665" s="270"/>
      <c r="P665" s="270"/>
      <c r="Q665" s="270"/>
      <c r="R665" s="270"/>
      <c r="S665" s="270"/>
      <c r="T665" s="27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2" t="s">
        <v>257</v>
      </c>
      <c r="AU665" s="272" t="s">
        <v>89</v>
      </c>
      <c r="AV665" s="14" t="s">
        <v>105</v>
      </c>
      <c r="AW665" s="14" t="s">
        <v>35</v>
      </c>
      <c r="AX665" s="14" t="s">
        <v>87</v>
      </c>
      <c r="AY665" s="272" t="s">
        <v>156</v>
      </c>
    </row>
    <row r="666" spans="1:65" s="2" customFormat="1" ht="33" customHeight="1">
      <c r="A666" s="38"/>
      <c r="B666" s="39"/>
      <c r="C666" s="228" t="s">
        <v>964</v>
      </c>
      <c r="D666" s="228" t="s">
        <v>159</v>
      </c>
      <c r="E666" s="229" t="s">
        <v>965</v>
      </c>
      <c r="F666" s="230" t="s">
        <v>966</v>
      </c>
      <c r="G666" s="231" t="s">
        <v>262</v>
      </c>
      <c r="H666" s="232">
        <v>2.3</v>
      </c>
      <c r="I666" s="233"/>
      <c r="J666" s="234">
        <f>ROUND(I666*H666,2)</f>
        <v>0</v>
      </c>
      <c r="K666" s="235"/>
      <c r="L666" s="44"/>
      <c r="M666" s="236" t="s">
        <v>1</v>
      </c>
      <c r="N666" s="237" t="s">
        <v>44</v>
      </c>
      <c r="O666" s="91"/>
      <c r="P666" s="238">
        <f>O666*H666</f>
        <v>0</v>
      </c>
      <c r="Q666" s="238">
        <v>0</v>
      </c>
      <c r="R666" s="238">
        <f>Q666*H666</f>
        <v>0</v>
      </c>
      <c r="S666" s="238">
        <v>2.2</v>
      </c>
      <c r="T666" s="239">
        <f>S666*H666</f>
        <v>5.06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40" t="s">
        <v>155</v>
      </c>
      <c r="AT666" s="240" t="s">
        <v>159</v>
      </c>
      <c r="AU666" s="240" t="s">
        <v>89</v>
      </c>
      <c r="AY666" s="17" t="s">
        <v>156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7" t="s">
        <v>87</v>
      </c>
      <c r="BK666" s="241">
        <f>ROUND(I666*H666,2)</f>
        <v>0</v>
      </c>
      <c r="BL666" s="17" t="s">
        <v>155</v>
      </c>
      <c r="BM666" s="240" t="s">
        <v>967</v>
      </c>
    </row>
    <row r="667" spans="1:47" s="2" customFormat="1" ht="12">
      <c r="A667" s="38"/>
      <c r="B667" s="39"/>
      <c r="C667" s="40"/>
      <c r="D667" s="242" t="s">
        <v>165</v>
      </c>
      <c r="E667" s="40"/>
      <c r="F667" s="243" t="s">
        <v>966</v>
      </c>
      <c r="G667" s="40"/>
      <c r="H667" s="40"/>
      <c r="I667" s="244"/>
      <c r="J667" s="40"/>
      <c r="K667" s="40"/>
      <c r="L667" s="44"/>
      <c r="M667" s="245"/>
      <c r="N667" s="246"/>
      <c r="O667" s="91"/>
      <c r="P667" s="91"/>
      <c r="Q667" s="91"/>
      <c r="R667" s="91"/>
      <c r="S667" s="91"/>
      <c r="T667" s="92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165</v>
      </c>
      <c r="AU667" s="17" t="s">
        <v>89</v>
      </c>
    </row>
    <row r="668" spans="1:51" s="13" customFormat="1" ht="12">
      <c r="A668" s="13"/>
      <c r="B668" s="251"/>
      <c r="C668" s="252"/>
      <c r="D668" s="242" t="s">
        <v>257</v>
      </c>
      <c r="E668" s="253" t="s">
        <v>1</v>
      </c>
      <c r="F668" s="254" t="s">
        <v>968</v>
      </c>
      <c r="G668" s="252"/>
      <c r="H668" s="255">
        <v>2.3</v>
      </c>
      <c r="I668" s="256"/>
      <c r="J668" s="252"/>
      <c r="K668" s="252"/>
      <c r="L668" s="257"/>
      <c r="M668" s="258"/>
      <c r="N668" s="259"/>
      <c r="O668" s="259"/>
      <c r="P668" s="259"/>
      <c r="Q668" s="259"/>
      <c r="R668" s="259"/>
      <c r="S668" s="259"/>
      <c r="T668" s="260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1" t="s">
        <v>257</v>
      </c>
      <c r="AU668" s="261" t="s">
        <v>89</v>
      </c>
      <c r="AV668" s="13" t="s">
        <v>89</v>
      </c>
      <c r="AW668" s="13" t="s">
        <v>35</v>
      </c>
      <c r="AX668" s="13" t="s">
        <v>79</v>
      </c>
      <c r="AY668" s="261" t="s">
        <v>156</v>
      </c>
    </row>
    <row r="669" spans="1:51" s="14" customFormat="1" ht="12">
      <c r="A669" s="14"/>
      <c r="B669" s="262"/>
      <c r="C669" s="263"/>
      <c r="D669" s="242" t="s">
        <v>257</v>
      </c>
      <c r="E669" s="264" t="s">
        <v>1</v>
      </c>
      <c r="F669" s="265" t="s">
        <v>969</v>
      </c>
      <c r="G669" s="263"/>
      <c r="H669" s="266">
        <v>2.3</v>
      </c>
      <c r="I669" s="267"/>
      <c r="J669" s="263"/>
      <c r="K669" s="263"/>
      <c r="L669" s="268"/>
      <c r="M669" s="269"/>
      <c r="N669" s="270"/>
      <c r="O669" s="270"/>
      <c r="P669" s="270"/>
      <c r="Q669" s="270"/>
      <c r="R669" s="270"/>
      <c r="S669" s="270"/>
      <c r="T669" s="271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2" t="s">
        <v>257</v>
      </c>
      <c r="AU669" s="272" t="s">
        <v>89</v>
      </c>
      <c r="AV669" s="14" t="s">
        <v>105</v>
      </c>
      <c r="AW669" s="14" t="s">
        <v>35</v>
      </c>
      <c r="AX669" s="14" t="s">
        <v>87</v>
      </c>
      <c r="AY669" s="272" t="s">
        <v>156</v>
      </c>
    </row>
    <row r="670" spans="1:65" s="2" customFormat="1" ht="33" customHeight="1">
      <c r="A670" s="38"/>
      <c r="B670" s="39"/>
      <c r="C670" s="228" t="s">
        <v>970</v>
      </c>
      <c r="D670" s="228" t="s">
        <v>159</v>
      </c>
      <c r="E670" s="229" t="s">
        <v>971</v>
      </c>
      <c r="F670" s="230" t="s">
        <v>972</v>
      </c>
      <c r="G670" s="231" t="s">
        <v>262</v>
      </c>
      <c r="H670" s="232">
        <v>2.11</v>
      </c>
      <c r="I670" s="233"/>
      <c r="J670" s="234">
        <f>ROUND(I670*H670,2)</f>
        <v>0</v>
      </c>
      <c r="K670" s="235"/>
      <c r="L670" s="44"/>
      <c r="M670" s="236" t="s">
        <v>1</v>
      </c>
      <c r="N670" s="237" t="s">
        <v>44</v>
      </c>
      <c r="O670" s="91"/>
      <c r="P670" s="238">
        <f>O670*H670</f>
        <v>0</v>
      </c>
      <c r="Q670" s="238">
        <v>0</v>
      </c>
      <c r="R670" s="238">
        <f>Q670*H670</f>
        <v>0</v>
      </c>
      <c r="S670" s="238">
        <v>2.2</v>
      </c>
      <c r="T670" s="239">
        <f>S670*H670</f>
        <v>4.642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40" t="s">
        <v>155</v>
      </c>
      <c r="AT670" s="240" t="s">
        <v>159</v>
      </c>
      <c r="AU670" s="240" t="s">
        <v>89</v>
      </c>
      <c r="AY670" s="17" t="s">
        <v>156</v>
      </c>
      <c r="BE670" s="241">
        <f>IF(N670="základní",J670,0)</f>
        <v>0</v>
      </c>
      <c r="BF670" s="241">
        <f>IF(N670="snížená",J670,0)</f>
        <v>0</v>
      </c>
      <c r="BG670" s="241">
        <f>IF(N670="zákl. přenesená",J670,0)</f>
        <v>0</v>
      </c>
      <c r="BH670" s="241">
        <f>IF(N670="sníž. přenesená",J670,0)</f>
        <v>0</v>
      </c>
      <c r="BI670" s="241">
        <f>IF(N670="nulová",J670,0)</f>
        <v>0</v>
      </c>
      <c r="BJ670" s="17" t="s">
        <v>87</v>
      </c>
      <c r="BK670" s="241">
        <f>ROUND(I670*H670,2)</f>
        <v>0</v>
      </c>
      <c r="BL670" s="17" t="s">
        <v>155</v>
      </c>
      <c r="BM670" s="240" t="s">
        <v>973</v>
      </c>
    </row>
    <row r="671" spans="1:47" s="2" customFormat="1" ht="12">
      <c r="A671" s="38"/>
      <c r="B671" s="39"/>
      <c r="C671" s="40"/>
      <c r="D671" s="242" t="s">
        <v>165</v>
      </c>
      <c r="E671" s="40"/>
      <c r="F671" s="243" t="s">
        <v>974</v>
      </c>
      <c r="G671" s="40"/>
      <c r="H671" s="40"/>
      <c r="I671" s="244"/>
      <c r="J671" s="40"/>
      <c r="K671" s="40"/>
      <c r="L671" s="44"/>
      <c r="M671" s="245"/>
      <c r="N671" s="246"/>
      <c r="O671" s="91"/>
      <c r="P671" s="91"/>
      <c r="Q671" s="91"/>
      <c r="R671" s="91"/>
      <c r="S671" s="91"/>
      <c r="T671" s="92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165</v>
      </c>
      <c r="AU671" s="17" t="s">
        <v>89</v>
      </c>
    </row>
    <row r="672" spans="1:51" s="13" customFormat="1" ht="12">
      <c r="A672" s="13"/>
      <c r="B672" s="251"/>
      <c r="C672" s="252"/>
      <c r="D672" s="242" t="s">
        <v>257</v>
      </c>
      <c r="E672" s="253" t="s">
        <v>1</v>
      </c>
      <c r="F672" s="254" t="s">
        <v>975</v>
      </c>
      <c r="G672" s="252"/>
      <c r="H672" s="255">
        <v>1.055</v>
      </c>
      <c r="I672" s="256"/>
      <c r="J672" s="252"/>
      <c r="K672" s="252"/>
      <c r="L672" s="257"/>
      <c r="M672" s="258"/>
      <c r="N672" s="259"/>
      <c r="O672" s="259"/>
      <c r="P672" s="259"/>
      <c r="Q672" s="259"/>
      <c r="R672" s="259"/>
      <c r="S672" s="259"/>
      <c r="T672" s="26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1" t="s">
        <v>257</v>
      </c>
      <c r="AU672" s="261" t="s">
        <v>89</v>
      </c>
      <c r="AV672" s="13" t="s">
        <v>89</v>
      </c>
      <c r="AW672" s="13" t="s">
        <v>35</v>
      </c>
      <c r="AX672" s="13" t="s">
        <v>79</v>
      </c>
      <c r="AY672" s="261" t="s">
        <v>156</v>
      </c>
    </row>
    <row r="673" spans="1:51" s="14" customFormat="1" ht="12">
      <c r="A673" s="14"/>
      <c r="B673" s="262"/>
      <c r="C673" s="263"/>
      <c r="D673" s="242" t="s">
        <v>257</v>
      </c>
      <c r="E673" s="264" t="s">
        <v>1</v>
      </c>
      <c r="F673" s="265" t="s">
        <v>976</v>
      </c>
      <c r="G673" s="263"/>
      <c r="H673" s="266">
        <v>1.055</v>
      </c>
      <c r="I673" s="267"/>
      <c r="J673" s="263"/>
      <c r="K673" s="263"/>
      <c r="L673" s="268"/>
      <c r="M673" s="269"/>
      <c r="N673" s="270"/>
      <c r="O673" s="270"/>
      <c r="P673" s="270"/>
      <c r="Q673" s="270"/>
      <c r="R673" s="270"/>
      <c r="S673" s="270"/>
      <c r="T673" s="271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2" t="s">
        <v>257</v>
      </c>
      <c r="AU673" s="272" t="s">
        <v>89</v>
      </c>
      <c r="AV673" s="14" t="s">
        <v>105</v>
      </c>
      <c r="AW673" s="14" t="s">
        <v>35</v>
      </c>
      <c r="AX673" s="14" t="s">
        <v>79</v>
      </c>
      <c r="AY673" s="272" t="s">
        <v>156</v>
      </c>
    </row>
    <row r="674" spans="1:51" s="13" customFormat="1" ht="12">
      <c r="A674" s="13"/>
      <c r="B674" s="251"/>
      <c r="C674" s="252"/>
      <c r="D674" s="242" t="s">
        <v>257</v>
      </c>
      <c r="E674" s="253" t="s">
        <v>1</v>
      </c>
      <c r="F674" s="254" t="s">
        <v>975</v>
      </c>
      <c r="G674" s="252"/>
      <c r="H674" s="255">
        <v>1.055</v>
      </c>
      <c r="I674" s="256"/>
      <c r="J674" s="252"/>
      <c r="K674" s="252"/>
      <c r="L674" s="257"/>
      <c r="M674" s="258"/>
      <c r="N674" s="259"/>
      <c r="O674" s="259"/>
      <c r="P674" s="259"/>
      <c r="Q674" s="259"/>
      <c r="R674" s="259"/>
      <c r="S674" s="259"/>
      <c r="T674" s="260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1" t="s">
        <v>257</v>
      </c>
      <c r="AU674" s="261" t="s">
        <v>89</v>
      </c>
      <c r="AV674" s="13" t="s">
        <v>89</v>
      </c>
      <c r="AW674" s="13" t="s">
        <v>35</v>
      </c>
      <c r="AX674" s="13" t="s">
        <v>79</v>
      </c>
      <c r="AY674" s="261" t="s">
        <v>156</v>
      </c>
    </row>
    <row r="675" spans="1:51" s="14" customFormat="1" ht="12">
      <c r="A675" s="14"/>
      <c r="B675" s="262"/>
      <c r="C675" s="263"/>
      <c r="D675" s="242" t="s">
        <v>257</v>
      </c>
      <c r="E675" s="264" t="s">
        <v>1</v>
      </c>
      <c r="F675" s="265" t="s">
        <v>529</v>
      </c>
      <c r="G675" s="263"/>
      <c r="H675" s="266">
        <v>1.055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72" t="s">
        <v>257</v>
      </c>
      <c r="AU675" s="272" t="s">
        <v>89</v>
      </c>
      <c r="AV675" s="14" t="s">
        <v>105</v>
      </c>
      <c r="AW675" s="14" t="s">
        <v>35</v>
      </c>
      <c r="AX675" s="14" t="s">
        <v>79</v>
      </c>
      <c r="AY675" s="272" t="s">
        <v>156</v>
      </c>
    </row>
    <row r="676" spans="1:51" s="15" customFormat="1" ht="12">
      <c r="A676" s="15"/>
      <c r="B676" s="284"/>
      <c r="C676" s="285"/>
      <c r="D676" s="242" t="s">
        <v>257</v>
      </c>
      <c r="E676" s="286" t="s">
        <v>1</v>
      </c>
      <c r="F676" s="287" t="s">
        <v>342</v>
      </c>
      <c r="G676" s="285"/>
      <c r="H676" s="288">
        <v>2.11</v>
      </c>
      <c r="I676" s="289"/>
      <c r="J676" s="285"/>
      <c r="K676" s="285"/>
      <c r="L676" s="290"/>
      <c r="M676" s="291"/>
      <c r="N676" s="292"/>
      <c r="O676" s="292"/>
      <c r="P676" s="292"/>
      <c r="Q676" s="292"/>
      <c r="R676" s="292"/>
      <c r="S676" s="292"/>
      <c r="T676" s="293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94" t="s">
        <v>257</v>
      </c>
      <c r="AU676" s="294" t="s">
        <v>89</v>
      </c>
      <c r="AV676" s="15" t="s">
        <v>155</v>
      </c>
      <c r="AW676" s="15" t="s">
        <v>35</v>
      </c>
      <c r="AX676" s="15" t="s">
        <v>87</v>
      </c>
      <c r="AY676" s="294" t="s">
        <v>156</v>
      </c>
    </row>
    <row r="677" spans="1:65" s="2" customFormat="1" ht="16.5" customHeight="1">
      <c r="A677" s="38"/>
      <c r="B677" s="39"/>
      <c r="C677" s="228" t="s">
        <v>977</v>
      </c>
      <c r="D677" s="228" t="s">
        <v>159</v>
      </c>
      <c r="E677" s="229" t="s">
        <v>978</v>
      </c>
      <c r="F677" s="230" t="s">
        <v>979</v>
      </c>
      <c r="G677" s="231" t="s">
        <v>254</v>
      </c>
      <c r="H677" s="232">
        <v>23.4</v>
      </c>
      <c r="I677" s="233"/>
      <c r="J677" s="234">
        <f>ROUND(I677*H677,2)</f>
        <v>0</v>
      </c>
      <c r="K677" s="235"/>
      <c r="L677" s="44"/>
      <c r="M677" s="236" t="s">
        <v>1</v>
      </c>
      <c r="N677" s="237" t="s">
        <v>44</v>
      </c>
      <c r="O677" s="91"/>
      <c r="P677" s="238">
        <f>O677*H677</f>
        <v>0</v>
      </c>
      <c r="Q677" s="238">
        <v>0</v>
      </c>
      <c r="R677" s="238">
        <f>Q677*H677</f>
        <v>0</v>
      </c>
      <c r="S677" s="238">
        <v>0.009</v>
      </c>
      <c r="T677" s="239">
        <f>S677*H677</f>
        <v>0.21059999999999998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40" t="s">
        <v>155</v>
      </c>
      <c r="AT677" s="240" t="s">
        <v>159</v>
      </c>
      <c r="AU677" s="240" t="s">
        <v>89</v>
      </c>
      <c r="AY677" s="17" t="s">
        <v>156</v>
      </c>
      <c r="BE677" s="241">
        <f>IF(N677="základní",J677,0)</f>
        <v>0</v>
      </c>
      <c r="BF677" s="241">
        <f>IF(N677="snížená",J677,0)</f>
        <v>0</v>
      </c>
      <c r="BG677" s="241">
        <f>IF(N677="zákl. přenesená",J677,0)</f>
        <v>0</v>
      </c>
      <c r="BH677" s="241">
        <f>IF(N677="sníž. přenesená",J677,0)</f>
        <v>0</v>
      </c>
      <c r="BI677" s="241">
        <f>IF(N677="nulová",J677,0)</f>
        <v>0</v>
      </c>
      <c r="BJ677" s="17" t="s">
        <v>87</v>
      </c>
      <c r="BK677" s="241">
        <f>ROUND(I677*H677,2)</f>
        <v>0</v>
      </c>
      <c r="BL677" s="17" t="s">
        <v>155</v>
      </c>
      <c r="BM677" s="240" t="s">
        <v>980</v>
      </c>
    </row>
    <row r="678" spans="1:47" s="2" customFormat="1" ht="12">
      <c r="A678" s="38"/>
      <c r="B678" s="39"/>
      <c r="C678" s="40"/>
      <c r="D678" s="242" t="s">
        <v>165</v>
      </c>
      <c r="E678" s="40"/>
      <c r="F678" s="243" t="s">
        <v>981</v>
      </c>
      <c r="G678" s="40"/>
      <c r="H678" s="40"/>
      <c r="I678" s="244"/>
      <c r="J678" s="40"/>
      <c r="K678" s="40"/>
      <c r="L678" s="44"/>
      <c r="M678" s="245"/>
      <c r="N678" s="246"/>
      <c r="O678" s="91"/>
      <c r="P678" s="91"/>
      <c r="Q678" s="91"/>
      <c r="R678" s="91"/>
      <c r="S678" s="91"/>
      <c r="T678" s="92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165</v>
      </c>
      <c r="AU678" s="17" t="s">
        <v>89</v>
      </c>
    </row>
    <row r="679" spans="1:51" s="13" customFormat="1" ht="12">
      <c r="A679" s="13"/>
      <c r="B679" s="251"/>
      <c r="C679" s="252"/>
      <c r="D679" s="242" t="s">
        <v>257</v>
      </c>
      <c r="E679" s="253" t="s">
        <v>1</v>
      </c>
      <c r="F679" s="254" t="s">
        <v>982</v>
      </c>
      <c r="G679" s="252"/>
      <c r="H679" s="255">
        <v>11.2</v>
      </c>
      <c r="I679" s="256"/>
      <c r="J679" s="252"/>
      <c r="K679" s="252"/>
      <c r="L679" s="257"/>
      <c r="M679" s="258"/>
      <c r="N679" s="259"/>
      <c r="O679" s="259"/>
      <c r="P679" s="259"/>
      <c r="Q679" s="259"/>
      <c r="R679" s="259"/>
      <c r="S679" s="259"/>
      <c r="T679" s="26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1" t="s">
        <v>257</v>
      </c>
      <c r="AU679" s="261" t="s">
        <v>89</v>
      </c>
      <c r="AV679" s="13" t="s">
        <v>89</v>
      </c>
      <c r="AW679" s="13" t="s">
        <v>35</v>
      </c>
      <c r="AX679" s="13" t="s">
        <v>79</v>
      </c>
      <c r="AY679" s="261" t="s">
        <v>156</v>
      </c>
    </row>
    <row r="680" spans="1:51" s="14" customFormat="1" ht="12">
      <c r="A680" s="14"/>
      <c r="B680" s="262"/>
      <c r="C680" s="263"/>
      <c r="D680" s="242" t="s">
        <v>257</v>
      </c>
      <c r="E680" s="264" t="s">
        <v>1</v>
      </c>
      <c r="F680" s="265" t="s">
        <v>477</v>
      </c>
      <c r="G680" s="263"/>
      <c r="H680" s="266">
        <v>11.2</v>
      </c>
      <c r="I680" s="267"/>
      <c r="J680" s="263"/>
      <c r="K680" s="263"/>
      <c r="L680" s="268"/>
      <c r="M680" s="269"/>
      <c r="N680" s="270"/>
      <c r="O680" s="270"/>
      <c r="P680" s="270"/>
      <c r="Q680" s="270"/>
      <c r="R680" s="270"/>
      <c r="S680" s="270"/>
      <c r="T680" s="27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2" t="s">
        <v>257</v>
      </c>
      <c r="AU680" s="272" t="s">
        <v>89</v>
      </c>
      <c r="AV680" s="14" t="s">
        <v>105</v>
      </c>
      <c r="AW680" s="14" t="s">
        <v>35</v>
      </c>
      <c r="AX680" s="14" t="s">
        <v>79</v>
      </c>
      <c r="AY680" s="272" t="s">
        <v>156</v>
      </c>
    </row>
    <row r="681" spans="1:51" s="13" customFormat="1" ht="12">
      <c r="A681" s="13"/>
      <c r="B681" s="251"/>
      <c r="C681" s="252"/>
      <c r="D681" s="242" t="s">
        <v>257</v>
      </c>
      <c r="E681" s="253" t="s">
        <v>1</v>
      </c>
      <c r="F681" s="254" t="s">
        <v>983</v>
      </c>
      <c r="G681" s="252"/>
      <c r="H681" s="255">
        <v>5.8</v>
      </c>
      <c r="I681" s="256"/>
      <c r="J681" s="252"/>
      <c r="K681" s="252"/>
      <c r="L681" s="257"/>
      <c r="M681" s="258"/>
      <c r="N681" s="259"/>
      <c r="O681" s="259"/>
      <c r="P681" s="259"/>
      <c r="Q681" s="259"/>
      <c r="R681" s="259"/>
      <c r="S681" s="259"/>
      <c r="T681" s="260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1" t="s">
        <v>257</v>
      </c>
      <c r="AU681" s="261" t="s">
        <v>89</v>
      </c>
      <c r="AV681" s="13" t="s">
        <v>89</v>
      </c>
      <c r="AW681" s="13" t="s">
        <v>35</v>
      </c>
      <c r="AX681" s="13" t="s">
        <v>79</v>
      </c>
      <c r="AY681" s="261" t="s">
        <v>156</v>
      </c>
    </row>
    <row r="682" spans="1:51" s="14" customFormat="1" ht="12">
      <c r="A682" s="14"/>
      <c r="B682" s="262"/>
      <c r="C682" s="263"/>
      <c r="D682" s="242" t="s">
        <v>257</v>
      </c>
      <c r="E682" s="264" t="s">
        <v>1</v>
      </c>
      <c r="F682" s="265" t="s">
        <v>984</v>
      </c>
      <c r="G682" s="263"/>
      <c r="H682" s="266">
        <v>5.8</v>
      </c>
      <c r="I682" s="267"/>
      <c r="J682" s="263"/>
      <c r="K682" s="263"/>
      <c r="L682" s="268"/>
      <c r="M682" s="269"/>
      <c r="N682" s="270"/>
      <c r="O682" s="270"/>
      <c r="P682" s="270"/>
      <c r="Q682" s="270"/>
      <c r="R682" s="270"/>
      <c r="S682" s="270"/>
      <c r="T682" s="271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2" t="s">
        <v>257</v>
      </c>
      <c r="AU682" s="272" t="s">
        <v>89</v>
      </c>
      <c r="AV682" s="14" t="s">
        <v>105</v>
      </c>
      <c r="AW682" s="14" t="s">
        <v>35</v>
      </c>
      <c r="AX682" s="14" t="s">
        <v>79</v>
      </c>
      <c r="AY682" s="272" t="s">
        <v>156</v>
      </c>
    </row>
    <row r="683" spans="1:51" s="13" customFormat="1" ht="12">
      <c r="A683" s="13"/>
      <c r="B683" s="251"/>
      <c r="C683" s="252"/>
      <c r="D683" s="242" t="s">
        <v>257</v>
      </c>
      <c r="E683" s="253" t="s">
        <v>1</v>
      </c>
      <c r="F683" s="254" t="s">
        <v>985</v>
      </c>
      <c r="G683" s="252"/>
      <c r="H683" s="255">
        <v>6.4</v>
      </c>
      <c r="I683" s="256"/>
      <c r="J683" s="252"/>
      <c r="K683" s="252"/>
      <c r="L683" s="257"/>
      <c r="M683" s="258"/>
      <c r="N683" s="259"/>
      <c r="O683" s="259"/>
      <c r="P683" s="259"/>
      <c r="Q683" s="259"/>
      <c r="R683" s="259"/>
      <c r="S683" s="259"/>
      <c r="T683" s="260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1" t="s">
        <v>257</v>
      </c>
      <c r="AU683" s="261" t="s">
        <v>89</v>
      </c>
      <c r="AV683" s="13" t="s">
        <v>89</v>
      </c>
      <c r="AW683" s="13" t="s">
        <v>35</v>
      </c>
      <c r="AX683" s="13" t="s">
        <v>79</v>
      </c>
      <c r="AY683" s="261" t="s">
        <v>156</v>
      </c>
    </row>
    <row r="684" spans="1:51" s="14" customFormat="1" ht="12">
      <c r="A684" s="14"/>
      <c r="B684" s="262"/>
      <c r="C684" s="263"/>
      <c r="D684" s="242" t="s">
        <v>257</v>
      </c>
      <c r="E684" s="264" t="s">
        <v>1</v>
      </c>
      <c r="F684" s="265" t="s">
        <v>486</v>
      </c>
      <c r="G684" s="263"/>
      <c r="H684" s="266">
        <v>6.4</v>
      </c>
      <c r="I684" s="267"/>
      <c r="J684" s="263"/>
      <c r="K684" s="263"/>
      <c r="L684" s="268"/>
      <c r="M684" s="269"/>
      <c r="N684" s="270"/>
      <c r="O684" s="270"/>
      <c r="P684" s="270"/>
      <c r="Q684" s="270"/>
      <c r="R684" s="270"/>
      <c r="S684" s="270"/>
      <c r="T684" s="271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2" t="s">
        <v>257</v>
      </c>
      <c r="AU684" s="272" t="s">
        <v>89</v>
      </c>
      <c r="AV684" s="14" t="s">
        <v>105</v>
      </c>
      <c r="AW684" s="14" t="s">
        <v>35</v>
      </c>
      <c r="AX684" s="14" t="s">
        <v>79</v>
      </c>
      <c r="AY684" s="272" t="s">
        <v>156</v>
      </c>
    </row>
    <row r="685" spans="1:51" s="15" customFormat="1" ht="12">
      <c r="A685" s="15"/>
      <c r="B685" s="284"/>
      <c r="C685" s="285"/>
      <c r="D685" s="242" t="s">
        <v>257</v>
      </c>
      <c r="E685" s="286" t="s">
        <v>1</v>
      </c>
      <c r="F685" s="287" t="s">
        <v>342</v>
      </c>
      <c r="G685" s="285"/>
      <c r="H685" s="288">
        <v>23.4</v>
      </c>
      <c r="I685" s="289"/>
      <c r="J685" s="285"/>
      <c r="K685" s="285"/>
      <c r="L685" s="290"/>
      <c r="M685" s="291"/>
      <c r="N685" s="292"/>
      <c r="O685" s="292"/>
      <c r="P685" s="292"/>
      <c r="Q685" s="292"/>
      <c r="R685" s="292"/>
      <c r="S685" s="292"/>
      <c r="T685" s="293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94" t="s">
        <v>257</v>
      </c>
      <c r="AU685" s="294" t="s">
        <v>89</v>
      </c>
      <c r="AV685" s="15" t="s">
        <v>155</v>
      </c>
      <c r="AW685" s="15" t="s">
        <v>35</v>
      </c>
      <c r="AX685" s="15" t="s">
        <v>87</v>
      </c>
      <c r="AY685" s="294" t="s">
        <v>156</v>
      </c>
    </row>
    <row r="686" spans="1:65" s="2" customFormat="1" ht="24.15" customHeight="1">
      <c r="A686" s="38"/>
      <c r="B686" s="39"/>
      <c r="C686" s="228" t="s">
        <v>986</v>
      </c>
      <c r="D686" s="228" t="s">
        <v>159</v>
      </c>
      <c r="E686" s="229" t="s">
        <v>987</v>
      </c>
      <c r="F686" s="230" t="s">
        <v>988</v>
      </c>
      <c r="G686" s="231" t="s">
        <v>245</v>
      </c>
      <c r="H686" s="232">
        <v>57.368</v>
      </c>
      <c r="I686" s="233"/>
      <c r="J686" s="234">
        <f>ROUND(I686*H686,2)</f>
        <v>0</v>
      </c>
      <c r="K686" s="235"/>
      <c r="L686" s="44"/>
      <c r="M686" s="236" t="s">
        <v>1</v>
      </c>
      <c r="N686" s="237" t="s">
        <v>44</v>
      </c>
      <c r="O686" s="91"/>
      <c r="P686" s="238">
        <f>O686*H686</f>
        <v>0</v>
      </c>
      <c r="Q686" s="238">
        <v>0</v>
      </c>
      <c r="R686" s="238">
        <f>Q686*H686</f>
        <v>0</v>
      </c>
      <c r="S686" s="238">
        <v>0.015</v>
      </c>
      <c r="T686" s="239">
        <f>S686*H686</f>
        <v>0.86052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40" t="s">
        <v>155</v>
      </c>
      <c r="AT686" s="240" t="s">
        <v>159</v>
      </c>
      <c r="AU686" s="240" t="s">
        <v>89</v>
      </c>
      <c r="AY686" s="17" t="s">
        <v>156</v>
      </c>
      <c r="BE686" s="241">
        <f>IF(N686="základní",J686,0)</f>
        <v>0</v>
      </c>
      <c r="BF686" s="241">
        <f>IF(N686="snížená",J686,0)</f>
        <v>0</v>
      </c>
      <c r="BG686" s="241">
        <f>IF(N686="zákl. přenesená",J686,0)</f>
        <v>0</v>
      </c>
      <c r="BH686" s="241">
        <f>IF(N686="sníž. přenesená",J686,0)</f>
        <v>0</v>
      </c>
      <c r="BI686" s="241">
        <f>IF(N686="nulová",J686,0)</f>
        <v>0</v>
      </c>
      <c r="BJ686" s="17" t="s">
        <v>87</v>
      </c>
      <c r="BK686" s="241">
        <f>ROUND(I686*H686,2)</f>
        <v>0</v>
      </c>
      <c r="BL686" s="17" t="s">
        <v>155</v>
      </c>
      <c r="BM686" s="240" t="s">
        <v>989</v>
      </c>
    </row>
    <row r="687" spans="1:47" s="2" customFormat="1" ht="12">
      <c r="A687" s="38"/>
      <c r="B687" s="39"/>
      <c r="C687" s="40"/>
      <c r="D687" s="242" t="s">
        <v>165</v>
      </c>
      <c r="E687" s="40"/>
      <c r="F687" s="243" t="s">
        <v>990</v>
      </c>
      <c r="G687" s="40"/>
      <c r="H687" s="40"/>
      <c r="I687" s="244"/>
      <c r="J687" s="40"/>
      <c r="K687" s="40"/>
      <c r="L687" s="44"/>
      <c r="M687" s="245"/>
      <c r="N687" s="246"/>
      <c r="O687" s="91"/>
      <c r="P687" s="91"/>
      <c r="Q687" s="91"/>
      <c r="R687" s="91"/>
      <c r="S687" s="91"/>
      <c r="T687" s="92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T687" s="17" t="s">
        <v>165</v>
      </c>
      <c r="AU687" s="17" t="s">
        <v>89</v>
      </c>
    </row>
    <row r="688" spans="1:51" s="13" customFormat="1" ht="12">
      <c r="A688" s="13"/>
      <c r="B688" s="251"/>
      <c r="C688" s="252"/>
      <c r="D688" s="242" t="s">
        <v>257</v>
      </c>
      <c r="E688" s="253" t="s">
        <v>1</v>
      </c>
      <c r="F688" s="254" t="s">
        <v>991</v>
      </c>
      <c r="G688" s="252"/>
      <c r="H688" s="255">
        <v>42.42</v>
      </c>
      <c r="I688" s="256"/>
      <c r="J688" s="252"/>
      <c r="K688" s="252"/>
      <c r="L688" s="257"/>
      <c r="M688" s="258"/>
      <c r="N688" s="259"/>
      <c r="O688" s="259"/>
      <c r="P688" s="259"/>
      <c r="Q688" s="259"/>
      <c r="R688" s="259"/>
      <c r="S688" s="259"/>
      <c r="T688" s="26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1" t="s">
        <v>257</v>
      </c>
      <c r="AU688" s="261" t="s">
        <v>89</v>
      </c>
      <c r="AV688" s="13" t="s">
        <v>89</v>
      </c>
      <c r="AW688" s="13" t="s">
        <v>35</v>
      </c>
      <c r="AX688" s="13" t="s">
        <v>79</v>
      </c>
      <c r="AY688" s="261" t="s">
        <v>156</v>
      </c>
    </row>
    <row r="689" spans="1:51" s="14" customFormat="1" ht="12">
      <c r="A689" s="14"/>
      <c r="B689" s="262"/>
      <c r="C689" s="263"/>
      <c r="D689" s="242" t="s">
        <v>257</v>
      </c>
      <c r="E689" s="264" t="s">
        <v>1</v>
      </c>
      <c r="F689" s="265" t="s">
        <v>992</v>
      </c>
      <c r="G689" s="263"/>
      <c r="H689" s="266">
        <v>42.42</v>
      </c>
      <c r="I689" s="267"/>
      <c r="J689" s="263"/>
      <c r="K689" s="263"/>
      <c r="L689" s="268"/>
      <c r="M689" s="269"/>
      <c r="N689" s="270"/>
      <c r="O689" s="270"/>
      <c r="P689" s="270"/>
      <c r="Q689" s="270"/>
      <c r="R689" s="270"/>
      <c r="S689" s="270"/>
      <c r="T689" s="27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2" t="s">
        <v>257</v>
      </c>
      <c r="AU689" s="272" t="s">
        <v>89</v>
      </c>
      <c r="AV689" s="14" t="s">
        <v>105</v>
      </c>
      <c r="AW689" s="14" t="s">
        <v>35</v>
      </c>
      <c r="AX689" s="14" t="s">
        <v>79</v>
      </c>
      <c r="AY689" s="272" t="s">
        <v>156</v>
      </c>
    </row>
    <row r="690" spans="1:51" s="13" customFormat="1" ht="12">
      <c r="A690" s="13"/>
      <c r="B690" s="251"/>
      <c r="C690" s="252"/>
      <c r="D690" s="242" t="s">
        <v>257</v>
      </c>
      <c r="E690" s="253" t="s">
        <v>1</v>
      </c>
      <c r="F690" s="254" t="s">
        <v>993</v>
      </c>
      <c r="G690" s="252"/>
      <c r="H690" s="255">
        <v>14.948</v>
      </c>
      <c r="I690" s="256"/>
      <c r="J690" s="252"/>
      <c r="K690" s="252"/>
      <c r="L690" s="257"/>
      <c r="M690" s="258"/>
      <c r="N690" s="259"/>
      <c r="O690" s="259"/>
      <c r="P690" s="259"/>
      <c r="Q690" s="259"/>
      <c r="R690" s="259"/>
      <c r="S690" s="259"/>
      <c r="T690" s="260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61" t="s">
        <v>257</v>
      </c>
      <c r="AU690" s="261" t="s">
        <v>89</v>
      </c>
      <c r="AV690" s="13" t="s">
        <v>89</v>
      </c>
      <c r="AW690" s="13" t="s">
        <v>35</v>
      </c>
      <c r="AX690" s="13" t="s">
        <v>79</v>
      </c>
      <c r="AY690" s="261" t="s">
        <v>156</v>
      </c>
    </row>
    <row r="691" spans="1:51" s="14" customFormat="1" ht="12">
      <c r="A691" s="14"/>
      <c r="B691" s="262"/>
      <c r="C691" s="263"/>
      <c r="D691" s="242" t="s">
        <v>257</v>
      </c>
      <c r="E691" s="264" t="s">
        <v>1</v>
      </c>
      <c r="F691" s="265" t="s">
        <v>994</v>
      </c>
      <c r="G691" s="263"/>
      <c r="H691" s="266">
        <v>14.948</v>
      </c>
      <c r="I691" s="267"/>
      <c r="J691" s="263"/>
      <c r="K691" s="263"/>
      <c r="L691" s="268"/>
      <c r="M691" s="269"/>
      <c r="N691" s="270"/>
      <c r="O691" s="270"/>
      <c r="P691" s="270"/>
      <c r="Q691" s="270"/>
      <c r="R691" s="270"/>
      <c r="S691" s="270"/>
      <c r="T691" s="271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2" t="s">
        <v>257</v>
      </c>
      <c r="AU691" s="272" t="s">
        <v>89</v>
      </c>
      <c r="AV691" s="14" t="s">
        <v>105</v>
      </c>
      <c r="AW691" s="14" t="s">
        <v>35</v>
      </c>
      <c r="AX691" s="14" t="s">
        <v>79</v>
      </c>
      <c r="AY691" s="272" t="s">
        <v>156</v>
      </c>
    </row>
    <row r="692" spans="1:51" s="15" customFormat="1" ht="12">
      <c r="A692" s="15"/>
      <c r="B692" s="284"/>
      <c r="C692" s="285"/>
      <c r="D692" s="242" t="s">
        <v>257</v>
      </c>
      <c r="E692" s="286" t="s">
        <v>1</v>
      </c>
      <c r="F692" s="287" t="s">
        <v>342</v>
      </c>
      <c r="G692" s="285"/>
      <c r="H692" s="288">
        <v>57.368</v>
      </c>
      <c r="I692" s="289"/>
      <c r="J692" s="285"/>
      <c r="K692" s="285"/>
      <c r="L692" s="290"/>
      <c r="M692" s="291"/>
      <c r="N692" s="292"/>
      <c r="O692" s="292"/>
      <c r="P692" s="292"/>
      <c r="Q692" s="292"/>
      <c r="R692" s="292"/>
      <c r="S692" s="292"/>
      <c r="T692" s="293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94" t="s">
        <v>257</v>
      </c>
      <c r="AU692" s="294" t="s">
        <v>89</v>
      </c>
      <c r="AV692" s="15" t="s">
        <v>155</v>
      </c>
      <c r="AW692" s="15" t="s">
        <v>35</v>
      </c>
      <c r="AX692" s="15" t="s">
        <v>87</v>
      </c>
      <c r="AY692" s="294" t="s">
        <v>156</v>
      </c>
    </row>
    <row r="693" spans="1:65" s="2" customFormat="1" ht="24.15" customHeight="1">
      <c r="A693" s="38"/>
      <c r="B693" s="39"/>
      <c r="C693" s="228" t="s">
        <v>995</v>
      </c>
      <c r="D693" s="228" t="s">
        <v>159</v>
      </c>
      <c r="E693" s="229" t="s">
        <v>996</v>
      </c>
      <c r="F693" s="230" t="s">
        <v>997</v>
      </c>
      <c r="G693" s="231" t="s">
        <v>245</v>
      </c>
      <c r="H693" s="232">
        <v>3.324</v>
      </c>
      <c r="I693" s="233"/>
      <c r="J693" s="234">
        <f>ROUND(I693*H693,2)</f>
        <v>0</v>
      </c>
      <c r="K693" s="235"/>
      <c r="L693" s="44"/>
      <c r="M693" s="236" t="s">
        <v>1</v>
      </c>
      <c r="N693" s="237" t="s">
        <v>44</v>
      </c>
      <c r="O693" s="91"/>
      <c r="P693" s="238">
        <f>O693*H693</f>
        <v>0</v>
      </c>
      <c r="Q693" s="238">
        <v>0</v>
      </c>
      <c r="R693" s="238">
        <f>Q693*H693</f>
        <v>0</v>
      </c>
      <c r="S693" s="238">
        <v>0.038</v>
      </c>
      <c r="T693" s="239">
        <f>S693*H693</f>
        <v>0.12631199999999998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40" t="s">
        <v>155</v>
      </c>
      <c r="AT693" s="240" t="s">
        <v>159</v>
      </c>
      <c r="AU693" s="240" t="s">
        <v>89</v>
      </c>
      <c r="AY693" s="17" t="s">
        <v>156</v>
      </c>
      <c r="BE693" s="241">
        <f>IF(N693="základní",J693,0)</f>
        <v>0</v>
      </c>
      <c r="BF693" s="241">
        <f>IF(N693="snížená",J693,0)</f>
        <v>0</v>
      </c>
      <c r="BG693" s="241">
        <f>IF(N693="zákl. přenesená",J693,0)</f>
        <v>0</v>
      </c>
      <c r="BH693" s="241">
        <f>IF(N693="sníž. přenesená",J693,0)</f>
        <v>0</v>
      </c>
      <c r="BI693" s="241">
        <f>IF(N693="nulová",J693,0)</f>
        <v>0</v>
      </c>
      <c r="BJ693" s="17" t="s">
        <v>87</v>
      </c>
      <c r="BK693" s="241">
        <f>ROUND(I693*H693,2)</f>
        <v>0</v>
      </c>
      <c r="BL693" s="17" t="s">
        <v>155</v>
      </c>
      <c r="BM693" s="240" t="s">
        <v>998</v>
      </c>
    </row>
    <row r="694" spans="1:47" s="2" customFormat="1" ht="12">
      <c r="A694" s="38"/>
      <c r="B694" s="39"/>
      <c r="C694" s="40"/>
      <c r="D694" s="242" t="s">
        <v>165</v>
      </c>
      <c r="E694" s="40"/>
      <c r="F694" s="243" t="s">
        <v>999</v>
      </c>
      <c r="G694" s="40"/>
      <c r="H694" s="40"/>
      <c r="I694" s="244"/>
      <c r="J694" s="40"/>
      <c r="K694" s="40"/>
      <c r="L694" s="44"/>
      <c r="M694" s="245"/>
      <c r="N694" s="246"/>
      <c r="O694" s="91"/>
      <c r="P694" s="91"/>
      <c r="Q694" s="91"/>
      <c r="R694" s="91"/>
      <c r="S694" s="91"/>
      <c r="T694" s="92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T694" s="17" t="s">
        <v>165</v>
      </c>
      <c r="AU694" s="17" t="s">
        <v>89</v>
      </c>
    </row>
    <row r="695" spans="1:51" s="13" customFormat="1" ht="12">
      <c r="A695" s="13"/>
      <c r="B695" s="251"/>
      <c r="C695" s="252"/>
      <c r="D695" s="242" t="s">
        <v>257</v>
      </c>
      <c r="E695" s="253" t="s">
        <v>1</v>
      </c>
      <c r="F695" s="254" t="s">
        <v>1000</v>
      </c>
      <c r="G695" s="252"/>
      <c r="H695" s="255">
        <v>2.04</v>
      </c>
      <c r="I695" s="256"/>
      <c r="J695" s="252"/>
      <c r="K695" s="252"/>
      <c r="L695" s="257"/>
      <c r="M695" s="258"/>
      <c r="N695" s="259"/>
      <c r="O695" s="259"/>
      <c r="P695" s="259"/>
      <c r="Q695" s="259"/>
      <c r="R695" s="259"/>
      <c r="S695" s="259"/>
      <c r="T695" s="260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1" t="s">
        <v>257</v>
      </c>
      <c r="AU695" s="261" t="s">
        <v>89</v>
      </c>
      <c r="AV695" s="13" t="s">
        <v>89</v>
      </c>
      <c r="AW695" s="13" t="s">
        <v>35</v>
      </c>
      <c r="AX695" s="13" t="s">
        <v>79</v>
      </c>
      <c r="AY695" s="261" t="s">
        <v>156</v>
      </c>
    </row>
    <row r="696" spans="1:51" s="14" customFormat="1" ht="12">
      <c r="A696" s="14"/>
      <c r="B696" s="262"/>
      <c r="C696" s="263"/>
      <c r="D696" s="242" t="s">
        <v>257</v>
      </c>
      <c r="E696" s="264" t="s">
        <v>1</v>
      </c>
      <c r="F696" s="265" t="s">
        <v>1001</v>
      </c>
      <c r="G696" s="263"/>
      <c r="H696" s="266">
        <v>2.04</v>
      </c>
      <c r="I696" s="267"/>
      <c r="J696" s="263"/>
      <c r="K696" s="263"/>
      <c r="L696" s="268"/>
      <c r="M696" s="269"/>
      <c r="N696" s="270"/>
      <c r="O696" s="270"/>
      <c r="P696" s="270"/>
      <c r="Q696" s="270"/>
      <c r="R696" s="270"/>
      <c r="S696" s="270"/>
      <c r="T696" s="271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72" t="s">
        <v>257</v>
      </c>
      <c r="AU696" s="272" t="s">
        <v>89</v>
      </c>
      <c r="AV696" s="14" t="s">
        <v>105</v>
      </c>
      <c r="AW696" s="14" t="s">
        <v>35</v>
      </c>
      <c r="AX696" s="14" t="s">
        <v>79</v>
      </c>
      <c r="AY696" s="272" t="s">
        <v>156</v>
      </c>
    </row>
    <row r="697" spans="1:51" s="13" customFormat="1" ht="12">
      <c r="A697" s="13"/>
      <c r="B697" s="251"/>
      <c r="C697" s="252"/>
      <c r="D697" s="242" t="s">
        <v>257</v>
      </c>
      <c r="E697" s="253" t="s">
        <v>1</v>
      </c>
      <c r="F697" s="254" t="s">
        <v>1002</v>
      </c>
      <c r="G697" s="252"/>
      <c r="H697" s="255">
        <v>1.284</v>
      </c>
      <c r="I697" s="256"/>
      <c r="J697" s="252"/>
      <c r="K697" s="252"/>
      <c r="L697" s="257"/>
      <c r="M697" s="258"/>
      <c r="N697" s="259"/>
      <c r="O697" s="259"/>
      <c r="P697" s="259"/>
      <c r="Q697" s="259"/>
      <c r="R697" s="259"/>
      <c r="S697" s="259"/>
      <c r="T697" s="26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1" t="s">
        <v>257</v>
      </c>
      <c r="AU697" s="261" t="s">
        <v>89</v>
      </c>
      <c r="AV697" s="13" t="s">
        <v>89</v>
      </c>
      <c r="AW697" s="13" t="s">
        <v>35</v>
      </c>
      <c r="AX697" s="13" t="s">
        <v>79</v>
      </c>
      <c r="AY697" s="261" t="s">
        <v>156</v>
      </c>
    </row>
    <row r="698" spans="1:51" s="14" customFormat="1" ht="12">
      <c r="A698" s="14"/>
      <c r="B698" s="262"/>
      <c r="C698" s="263"/>
      <c r="D698" s="242" t="s">
        <v>257</v>
      </c>
      <c r="E698" s="264" t="s">
        <v>1</v>
      </c>
      <c r="F698" s="265" t="s">
        <v>976</v>
      </c>
      <c r="G698" s="263"/>
      <c r="H698" s="266">
        <v>1.284</v>
      </c>
      <c r="I698" s="267"/>
      <c r="J698" s="263"/>
      <c r="K698" s="263"/>
      <c r="L698" s="268"/>
      <c r="M698" s="269"/>
      <c r="N698" s="270"/>
      <c r="O698" s="270"/>
      <c r="P698" s="270"/>
      <c r="Q698" s="270"/>
      <c r="R698" s="270"/>
      <c r="S698" s="270"/>
      <c r="T698" s="271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2" t="s">
        <v>257</v>
      </c>
      <c r="AU698" s="272" t="s">
        <v>89</v>
      </c>
      <c r="AV698" s="14" t="s">
        <v>105</v>
      </c>
      <c r="AW698" s="14" t="s">
        <v>35</v>
      </c>
      <c r="AX698" s="14" t="s">
        <v>79</v>
      </c>
      <c r="AY698" s="272" t="s">
        <v>156</v>
      </c>
    </row>
    <row r="699" spans="1:51" s="15" customFormat="1" ht="12">
      <c r="A699" s="15"/>
      <c r="B699" s="284"/>
      <c r="C699" s="285"/>
      <c r="D699" s="242" t="s">
        <v>257</v>
      </c>
      <c r="E699" s="286" t="s">
        <v>1</v>
      </c>
      <c r="F699" s="287" t="s">
        <v>342</v>
      </c>
      <c r="G699" s="285"/>
      <c r="H699" s="288">
        <v>3.324</v>
      </c>
      <c r="I699" s="289"/>
      <c r="J699" s="285"/>
      <c r="K699" s="285"/>
      <c r="L699" s="290"/>
      <c r="M699" s="291"/>
      <c r="N699" s="292"/>
      <c r="O699" s="292"/>
      <c r="P699" s="292"/>
      <c r="Q699" s="292"/>
      <c r="R699" s="292"/>
      <c r="S699" s="292"/>
      <c r="T699" s="293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94" t="s">
        <v>257</v>
      </c>
      <c r="AU699" s="294" t="s">
        <v>89</v>
      </c>
      <c r="AV699" s="15" t="s">
        <v>155</v>
      </c>
      <c r="AW699" s="15" t="s">
        <v>35</v>
      </c>
      <c r="AX699" s="15" t="s">
        <v>87</v>
      </c>
      <c r="AY699" s="294" t="s">
        <v>156</v>
      </c>
    </row>
    <row r="700" spans="1:65" s="2" customFormat="1" ht="24.15" customHeight="1">
      <c r="A700" s="38"/>
      <c r="B700" s="39"/>
      <c r="C700" s="228" t="s">
        <v>1003</v>
      </c>
      <c r="D700" s="228" t="s">
        <v>159</v>
      </c>
      <c r="E700" s="229" t="s">
        <v>1004</v>
      </c>
      <c r="F700" s="230" t="s">
        <v>1005</v>
      </c>
      <c r="G700" s="231" t="s">
        <v>245</v>
      </c>
      <c r="H700" s="232">
        <v>19.351</v>
      </c>
      <c r="I700" s="233"/>
      <c r="J700" s="234">
        <f>ROUND(I700*H700,2)</f>
        <v>0</v>
      </c>
      <c r="K700" s="235"/>
      <c r="L700" s="44"/>
      <c r="M700" s="236" t="s">
        <v>1</v>
      </c>
      <c r="N700" s="237" t="s">
        <v>44</v>
      </c>
      <c r="O700" s="91"/>
      <c r="P700" s="238">
        <f>O700*H700</f>
        <v>0</v>
      </c>
      <c r="Q700" s="238">
        <v>0</v>
      </c>
      <c r="R700" s="238">
        <f>Q700*H700</f>
        <v>0</v>
      </c>
      <c r="S700" s="238">
        <v>0.088</v>
      </c>
      <c r="T700" s="239">
        <f>S700*H700</f>
        <v>1.7028879999999997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40" t="s">
        <v>155</v>
      </c>
      <c r="AT700" s="240" t="s">
        <v>159</v>
      </c>
      <c r="AU700" s="240" t="s">
        <v>89</v>
      </c>
      <c r="AY700" s="17" t="s">
        <v>156</v>
      </c>
      <c r="BE700" s="241">
        <f>IF(N700="základní",J700,0)</f>
        <v>0</v>
      </c>
      <c r="BF700" s="241">
        <f>IF(N700="snížená",J700,0)</f>
        <v>0</v>
      </c>
      <c r="BG700" s="241">
        <f>IF(N700="zákl. přenesená",J700,0)</f>
        <v>0</v>
      </c>
      <c r="BH700" s="241">
        <f>IF(N700="sníž. přenesená",J700,0)</f>
        <v>0</v>
      </c>
      <c r="BI700" s="241">
        <f>IF(N700="nulová",J700,0)</f>
        <v>0</v>
      </c>
      <c r="BJ700" s="17" t="s">
        <v>87</v>
      </c>
      <c r="BK700" s="241">
        <f>ROUND(I700*H700,2)</f>
        <v>0</v>
      </c>
      <c r="BL700" s="17" t="s">
        <v>155</v>
      </c>
      <c r="BM700" s="240" t="s">
        <v>1006</v>
      </c>
    </row>
    <row r="701" spans="1:47" s="2" customFormat="1" ht="12">
      <c r="A701" s="38"/>
      <c r="B701" s="39"/>
      <c r="C701" s="40"/>
      <c r="D701" s="242" t="s">
        <v>165</v>
      </c>
      <c r="E701" s="40"/>
      <c r="F701" s="243" t="s">
        <v>1007</v>
      </c>
      <c r="G701" s="40"/>
      <c r="H701" s="40"/>
      <c r="I701" s="244"/>
      <c r="J701" s="40"/>
      <c r="K701" s="40"/>
      <c r="L701" s="44"/>
      <c r="M701" s="245"/>
      <c r="N701" s="246"/>
      <c r="O701" s="91"/>
      <c r="P701" s="91"/>
      <c r="Q701" s="91"/>
      <c r="R701" s="91"/>
      <c r="S701" s="91"/>
      <c r="T701" s="92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T701" s="17" t="s">
        <v>165</v>
      </c>
      <c r="AU701" s="17" t="s">
        <v>89</v>
      </c>
    </row>
    <row r="702" spans="1:51" s="13" customFormat="1" ht="12">
      <c r="A702" s="13"/>
      <c r="B702" s="251"/>
      <c r="C702" s="252"/>
      <c r="D702" s="242" t="s">
        <v>257</v>
      </c>
      <c r="E702" s="253" t="s">
        <v>1</v>
      </c>
      <c r="F702" s="254" t="s">
        <v>1008</v>
      </c>
      <c r="G702" s="252"/>
      <c r="H702" s="255">
        <v>7.137</v>
      </c>
      <c r="I702" s="256"/>
      <c r="J702" s="252"/>
      <c r="K702" s="252"/>
      <c r="L702" s="257"/>
      <c r="M702" s="258"/>
      <c r="N702" s="259"/>
      <c r="O702" s="259"/>
      <c r="P702" s="259"/>
      <c r="Q702" s="259"/>
      <c r="R702" s="259"/>
      <c r="S702" s="259"/>
      <c r="T702" s="26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1" t="s">
        <v>257</v>
      </c>
      <c r="AU702" s="261" t="s">
        <v>89</v>
      </c>
      <c r="AV702" s="13" t="s">
        <v>89</v>
      </c>
      <c r="AW702" s="13" t="s">
        <v>35</v>
      </c>
      <c r="AX702" s="13" t="s">
        <v>79</v>
      </c>
      <c r="AY702" s="261" t="s">
        <v>156</v>
      </c>
    </row>
    <row r="703" spans="1:51" s="14" customFormat="1" ht="12">
      <c r="A703" s="14"/>
      <c r="B703" s="262"/>
      <c r="C703" s="263"/>
      <c r="D703" s="242" t="s">
        <v>257</v>
      </c>
      <c r="E703" s="264" t="s">
        <v>1</v>
      </c>
      <c r="F703" s="265" t="s">
        <v>1009</v>
      </c>
      <c r="G703" s="263"/>
      <c r="H703" s="266">
        <v>7.137</v>
      </c>
      <c r="I703" s="267"/>
      <c r="J703" s="263"/>
      <c r="K703" s="263"/>
      <c r="L703" s="268"/>
      <c r="M703" s="269"/>
      <c r="N703" s="270"/>
      <c r="O703" s="270"/>
      <c r="P703" s="270"/>
      <c r="Q703" s="270"/>
      <c r="R703" s="270"/>
      <c r="S703" s="270"/>
      <c r="T703" s="271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2" t="s">
        <v>257</v>
      </c>
      <c r="AU703" s="272" t="s">
        <v>89</v>
      </c>
      <c r="AV703" s="14" t="s">
        <v>105</v>
      </c>
      <c r="AW703" s="14" t="s">
        <v>35</v>
      </c>
      <c r="AX703" s="14" t="s">
        <v>79</v>
      </c>
      <c r="AY703" s="272" t="s">
        <v>156</v>
      </c>
    </row>
    <row r="704" spans="1:51" s="13" customFormat="1" ht="12">
      <c r="A704" s="13"/>
      <c r="B704" s="251"/>
      <c r="C704" s="252"/>
      <c r="D704" s="242" t="s">
        <v>257</v>
      </c>
      <c r="E704" s="253" t="s">
        <v>1</v>
      </c>
      <c r="F704" s="254" t="s">
        <v>1010</v>
      </c>
      <c r="G704" s="252"/>
      <c r="H704" s="255">
        <v>1.773</v>
      </c>
      <c r="I704" s="256"/>
      <c r="J704" s="252"/>
      <c r="K704" s="252"/>
      <c r="L704" s="257"/>
      <c r="M704" s="258"/>
      <c r="N704" s="259"/>
      <c r="O704" s="259"/>
      <c r="P704" s="259"/>
      <c r="Q704" s="259"/>
      <c r="R704" s="259"/>
      <c r="S704" s="259"/>
      <c r="T704" s="260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1" t="s">
        <v>257</v>
      </c>
      <c r="AU704" s="261" t="s">
        <v>89</v>
      </c>
      <c r="AV704" s="13" t="s">
        <v>89</v>
      </c>
      <c r="AW704" s="13" t="s">
        <v>35</v>
      </c>
      <c r="AX704" s="13" t="s">
        <v>79</v>
      </c>
      <c r="AY704" s="261" t="s">
        <v>156</v>
      </c>
    </row>
    <row r="705" spans="1:51" s="14" customFormat="1" ht="12">
      <c r="A705" s="14"/>
      <c r="B705" s="262"/>
      <c r="C705" s="263"/>
      <c r="D705" s="242" t="s">
        <v>257</v>
      </c>
      <c r="E705" s="264" t="s">
        <v>1</v>
      </c>
      <c r="F705" s="265" t="s">
        <v>1011</v>
      </c>
      <c r="G705" s="263"/>
      <c r="H705" s="266">
        <v>1.773</v>
      </c>
      <c r="I705" s="267"/>
      <c r="J705" s="263"/>
      <c r="K705" s="263"/>
      <c r="L705" s="268"/>
      <c r="M705" s="269"/>
      <c r="N705" s="270"/>
      <c r="O705" s="270"/>
      <c r="P705" s="270"/>
      <c r="Q705" s="270"/>
      <c r="R705" s="270"/>
      <c r="S705" s="270"/>
      <c r="T705" s="271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2" t="s">
        <v>257</v>
      </c>
      <c r="AU705" s="272" t="s">
        <v>89</v>
      </c>
      <c r="AV705" s="14" t="s">
        <v>105</v>
      </c>
      <c r="AW705" s="14" t="s">
        <v>35</v>
      </c>
      <c r="AX705" s="14" t="s">
        <v>79</v>
      </c>
      <c r="AY705" s="272" t="s">
        <v>156</v>
      </c>
    </row>
    <row r="706" spans="1:51" s="13" customFormat="1" ht="12">
      <c r="A706" s="13"/>
      <c r="B706" s="251"/>
      <c r="C706" s="252"/>
      <c r="D706" s="242" t="s">
        <v>257</v>
      </c>
      <c r="E706" s="253" t="s">
        <v>1</v>
      </c>
      <c r="F706" s="254" t="s">
        <v>1012</v>
      </c>
      <c r="G706" s="252"/>
      <c r="H706" s="255">
        <v>3.546</v>
      </c>
      <c r="I706" s="256"/>
      <c r="J706" s="252"/>
      <c r="K706" s="252"/>
      <c r="L706" s="257"/>
      <c r="M706" s="258"/>
      <c r="N706" s="259"/>
      <c r="O706" s="259"/>
      <c r="P706" s="259"/>
      <c r="Q706" s="259"/>
      <c r="R706" s="259"/>
      <c r="S706" s="259"/>
      <c r="T706" s="26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1" t="s">
        <v>257</v>
      </c>
      <c r="AU706" s="261" t="s">
        <v>89</v>
      </c>
      <c r="AV706" s="13" t="s">
        <v>89</v>
      </c>
      <c r="AW706" s="13" t="s">
        <v>35</v>
      </c>
      <c r="AX706" s="13" t="s">
        <v>79</v>
      </c>
      <c r="AY706" s="261" t="s">
        <v>156</v>
      </c>
    </row>
    <row r="707" spans="1:51" s="14" customFormat="1" ht="12">
      <c r="A707" s="14"/>
      <c r="B707" s="262"/>
      <c r="C707" s="263"/>
      <c r="D707" s="242" t="s">
        <v>257</v>
      </c>
      <c r="E707" s="264" t="s">
        <v>1</v>
      </c>
      <c r="F707" s="265" t="s">
        <v>942</v>
      </c>
      <c r="G707" s="263"/>
      <c r="H707" s="266">
        <v>3.546</v>
      </c>
      <c r="I707" s="267"/>
      <c r="J707" s="263"/>
      <c r="K707" s="263"/>
      <c r="L707" s="268"/>
      <c r="M707" s="269"/>
      <c r="N707" s="270"/>
      <c r="O707" s="270"/>
      <c r="P707" s="270"/>
      <c r="Q707" s="270"/>
      <c r="R707" s="270"/>
      <c r="S707" s="270"/>
      <c r="T707" s="271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2" t="s">
        <v>257</v>
      </c>
      <c r="AU707" s="272" t="s">
        <v>89</v>
      </c>
      <c r="AV707" s="14" t="s">
        <v>105</v>
      </c>
      <c r="AW707" s="14" t="s">
        <v>35</v>
      </c>
      <c r="AX707" s="14" t="s">
        <v>79</v>
      </c>
      <c r="AY707" s="272" t="s">
        <v>156</v>
      </c>
    </row>
    <row r="708" spans="1:51" s="13" customFormat="1" ht="12">
      <c r="A708" s="13"/>
      <c r="B708" s="251"/>
      <c r="C708" s="252"/>
      <c r="D708" s="242" t="s">
        <v>257</v>
      </c>
      <c r="E708" s="253" t="s">
        <v>1</v>
      </c>
      <c r="F708" s="254" t="s">
        <v>1012</v>
      </c>
      <c r="G708" s="252"/>
      <c r="H708" s="255">
        <v>3.546</v>
      </c>
      <c r="I708" s="256"/>
      <c r="J708" s="252"/>
      <c r="K708" s="252"/>
      <c r="L708" s="257"/>
      <c r="M708" s="258"/>
      <c r="N708" s="259"/>
      <c r="O708" s="259"/>
      <c r="P708" s="259"/>
      <c r="Q708" s="259"/>
      <c r="R708" s="259"/>
      <c r="S708" s="259"/>
      <c r="T708" s="26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61" t="s">
        <v>257</v>
      </c>
      <c r="AU708" s="261" t="s">
        <v>89</v>
      </c>
      <c r="AV708" s="13" t="s">
        <v>89</v>
      </c>
      <c r="AW708" s="13" t="s">
        <v>35</v>
      </c>
      <c r="AX708" s="13" t="s">
        <v>79</v>
      </c>
      <c r="AY708" s="261" t="s">
        <v>156</v>
      </c>
    </row>
    <row r="709" spans="1:51" s="14" customFormat="1" ht="12">
      <c r="A709" s="14"/>
      <c r="B709" s="262"/>
      <c r="C709" s="263"/>
      <c r="D709" s="242" t="s">
        <v>257</v>
      </c>
      <c r="E709" s="264" t="s">
        <v>1</v>
      </c>
      <c r="F709" s="265" t="s">
        <v>1013</v>
      </c>
      <c r="G709" s="263"/>
      <c r="H709" s="266">
        <v>3.546</v>
      </c>
      <c r="I709" s="267"/>
      <c r="J709" s="263"/>
      <c r="K709" s="263"/>
      <c r="L709" s="268"/>
      <c r="M709" s="269"/>
      <c r="N709" s="270"/>
      <c r="O709" s="270"/>
      <c r="P709" s="270"/>
      <c r="Q709" s="270"/>
      <c r="R709" s="270"/>
      <c r="S709" s="270"/>
      <c r="T709" s="271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2" t="s">
        <v>257</v>
      </c>
      <c r="AU709" s="272" t="s">
        <v>89</v>
      </c>
      <c r="AV709" s="14" t="s">
        <v>105</v>
      </c>
      <c r="AW709" s="14" t="s">
        <v>35</v>
      </c>
      <c r="AX709" s="14" t="s">
        <v>79</v>
      </c>
      <c r="AY709" s="272" t="s">
        <v>156</v>
      </c>
    </row>
    <row r="710" spans="1:51" s="13" customFormat="1" ht="12">
      <c r="A710" s="13"/>
      <c r="B710" s="251"/>
      <c r="C710" s="252"/>
      <c r="D710" s="242" t="s">
        <v>257</v>
      </c>
      <c r="E710" s="253" t="s">
        <v>1</v>
      </c>
      <c r="F710" s="254" t="s">
        <v>1014</v>
      </c>
      <c r="G710" s="252"/>
      <c r="H710" s="255">
        <v>3.349</v>
      </c>
      <c r="I710" s="256"/>
      <c r="J710" s="252"/>
      <c r="K710" s="252"/>
      <c r="L710" s="257"/>
      <c r="M710" s="258"/>
      <c r="N710" s="259"/>
      <c r="O710" s="259"/>
      <c r="P710" s="259"/>
      <c r="Q710" s="259"/>
      <c r="R710" s="259"/>
      <c r="S710" s="259"/>
      <c r="T710" s="26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1" t="s">
        <v>257</v>
      </c>
      <c r="AU710" s="261" t="s">
        <v>89</v>
      </c>
      <c r="AV710" s="13" t="s">
        <v>89</v>
      </c>
      <c r="AW710" s="13" t="s">
        <v>35</v>
      </c>
      <c r="AX710" s="13" t="s">
        <v>79</v>
      </c>
      <c r="AY710" s="261" t="s">
        <v>156</v>
      </c>
    </row>
    <row r="711" spans="1:51" s="14" customFormat="1" ht="12">
      <c r="A711" s="14"/>
      <c r="B711" s="262"/>
      <c r="C711" s="263"/>
      <c r="D711" s="242" t="s">
        <v>257</v>
      </c>
      <c r="E711" s="264" t="s">
        <v>1</v>
      </c>
      <c r="F711" s="265" t="s">
        <v>1015</v>
      </c>
      <c r="G711" s="263"/>
      <c r="H711" s="266">
        <v>3.349</v>
      </c>
      <c r="I711" s="267"/>
      <c r="J711" s="263"/>
      <c r="K711" s="263"/>
      <c r="L711" s="268"/>
      <c r="M711" s="269"/>
      <c r="N711" s="270"/>
      <c r="O711" s="270"/>
      <c r="P711" s="270"/>
      <c r="Q711" s="270"/>
      <c r="R711" s="270"/>
      <c r="S711" s="270"/>
      <c r="T711" s="271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2" t="s">
        <v>257</v>
      </c>
      <c r="AU711" s="272" t="s">
        <v>89</v>
      </c>
      <c r="AV711" s="14" t="s">
        <v>105</v>
      </c>
      <c r="AW711" s="14" t="s">
        <v>35</v>
      </c>
      <c r="AX711" s="14" t="s">
        <v>79</v>
      </c>
      <c r="AY711" s="272" t="s">
        <v>156</v>
      </c>
    </row>
    <row r="712" spans="1:51" s="15" customFormat="1" ht="12">
      <c r="A712" s="15"/>
      <c r="B712" s="284"/>
      <c r="C712" s="285"/>
      <c r="D712" s="242" t="s">
        <v>257</v>
      </c>
      <c r="E712" s="286" t="s">
        <v>1</v>
      </c>
      <c r="F712" s="287" t="s">
        <v>342</v>
      </c>
      <c r="G712" s="285"/>
      <c r="H712" s="288">
        <v>19.351</v>
      </c>
      <c r="I712" s="289"/>
      <c r="J712" s="285"/>
      <c r="K712" s="285"/>
      <c r="L712" s="290"/>
      <c r="M712" s="291"/>
      <c r="N712" s="292"/>
      <c r="O712" s="292"/>
      <c r="P712" s="292"/>
      <c r="Q712" s="292"/>
      <c r="R712" s="292"/>
      <c r="S712" s="292"/>
      <c r="T712" s="293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94" t="s">
        <v>257</v>
      </c>
      <c r="AU712" s="294" t="s">
        <v>89</v>
      </c>
      <c r="AV712" s="15" t="s">
        <v>155</v>
      </c>
      <c r="AW712" s="15" t="s">
        <v>35</v>
      </c>
      <c r="AX712" s="15" t="s">
        <v>87</v>
      </c>
      <c r="AY712" s="294" t="s">
        <v>156</v>
      </c>
    </row>
    <row r="713" spans="1:65" s="2" customFormat="1" ht="24.15" customHeight="1">
      <c r="A713" s="38"/>
      <c r="B713" s="39"/>
      <c r="C713" s="228" t="s">
        <v>1016</v>
      </c>
      <c r="D713" s="228" t="s">
        <v>159</v>
      </c>
      <c r="E713" s="229" t="s">
        <v>1017</v>
      </c>
      <c r="F713" s="230" t="s">
        <v>1018</v>
      </c>
      <c r="G713" s="231" t="s">
        <v>245</v>
      </c>
      <c r="H713" s="232">
        <v>6.93</v>
      </c>
      <c r="I713" s="233"/>
      <c r="J713" s="234">
        <f>ROUND(I713*H713,2)</f>
        <v>0</v>
      </c>
      <c r="K713" s="235"/>
      <c r="L713" s="44"/>
      <c r="M713" s="236" t="s">
        <v>1</v>
      </c>
      <c r="N713" s="237" t="s">
        <v>44</v>
      </c>
      <c r="O713" s="91"/>
      <c r="P713" s="238">
        <f>O713*H713</f>
        <v>0</v>
      </c>
      <c r="Q713" s="238">
        <v>0</v>
      </c>
      <c r="R713" s="238">
        <f>Q713*H713</f>
        <v>0</v>
      </c>
      <c r="S713" s="238">
        <v>0.067</v>
      </c>
      <c r="T713" s="239">
        <f>S713*H713</f>
        <v>0.46431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40" t="s">
        <v>155</v>
      </c>
      <c r="AT713" s="240" t="s">
        <v>159</v>
      </c>
      <c r="AU713" s="240" t="s">
        <v>89</v>
      </c>
      <c r="AY713" s="17" t="s">
        <v>156</v>
      </c>
      <c r="BE713" s="241">
        <f>IF(N713="základní",J713,0)</f>
        <v>0</v>
      </c>
      <c r="BF713" s="241">
        <f>IF(N713="snížená",J713,0)</f>
        <v>0</v>
      </c>
      <c r="BG713" s="241">
        <f>IF(N713="zákl. přenesená",J713,0)</f>
        <v>0</v>
      </c>
      <c r="BH713" s="241">
        <f>IF(N713="sníž. přenesená",J713,0)</f>
        <v>0</v>
      </c>
      <c r="BI713" s="241">
        <f>IF(N713="nulová",J713,0)</f>
        <v>0</v>
      </c>
      <c r="BJ713" s="17" t="s">
        <v>87</v>
      </c>
      <c r="BK713" s="241">
        <f>ROUND(I713*H713,2)</f>
        <v>0</v>
      </c>
      <c r="BL713" s="17" t="s">
        <v>155</v>
      </c>
      <c r="BM713" s="240" t="s">
        <v>1019</v>
      </c>
    </row>
    <row r="714" spans="1:47" s="2" customFormat="1" ht="12">
      <c r="A714" s="38"/>
      <c r="B714" s="39"/>
      <c r="C714" s="40"/>
      <c r="D714" s="242" t="s">
        <v>165</v>
      </c>
      <c r="E714" s="40"/>
      <c r="F714" s="243" t="s">
        <v>1020</v>
      </c>
      <c r="G714" s="40"/>
      <c r="H714" s="40"/>
      <c r="I714" s="244"/>
      <c r="J714" s="40"/>
      <c r="K714" s="40"/>
      <c r="L714" s="44"/>
      <c r="M714" s="245"/>
      <c r="N714" s="246"/>
      <c r="O714" s="91"/>
      <c r="P714" s="91"/>
      <c r="Q714" s="91"/>
      <c r="R714" s="91"/>
      <c r="S714" s="91"/>
      <c r="T714" s="92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T714" s="17" t="s">
        <v>165</v>
      </c>
      <c r="AU714" s="17" t="s">
        <v>89</v>
      </c>
    </row>
    <row r="715" spans="1:51" s="13" customFormat="1" ht="12">
      <c r="A715" s="13"/>
      <c r="B715" s="251"/>
      <c r="C715" s="252"/>
      <c r="D715" s="242" t="s">
        <v>257</v>
      </c>
      <c r="E715" s="253" t="s">
        <v>1</v>
      </c>
      <c r="F715" s="254" t="s">
        <v>1021</v>
      </c>
      <c r="G715" s="252"/>
      <c r="H715" s="255">
        <v>6.93</v>
      </c>
      <c r="I715" s="256"/>
      <c r="J715" s="252"/>
      <c r="K715" s="252"/>
      <c r="L715" s="257"/>
      <c r="M715" s="258"/>
      <c r="N715" s="259"/>
      <c r="O715" s="259"/>
      <c r="P715" s="259"/>
      <c r="Q715" s="259"/>
      <c r="R715" s="259"/>
      <c r="S715" s="259"/>
      <c r="T715" s="260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1" t="s">
        <v>257</v>
      </c>
      <c r="AU715" s="261" t="s">
        <v>89</v>
      </c>
      <c r="AV715" s="13" t="s">
        <v>89</v>
      </c>
      <c r="AW715" s="13" t="s">
        <v>35</v>
      </c>
      <c r="AX715" s="13" t="s">
        <v>79</v>
      </c>
      <c r="AY715" s="261" t="s">
        <v>156</v>
      </c>
    </row>
    <row r="716" spans="1:51" s="14" customFormat="1" ht="12">
      <c r="A716" s="14"/>
      <c r="B716" s="262"/>
      <c r="C716" s="263"/>
      <c r="D716" s="242" t="s">
        <v>257</v>
      </c>
      <c r="E716" s="264" t="s">
        <v>1</v>
      </c>
      <c r="F716" s="265" t="s">
        <v>1022</v>
      </c>
      <c r="G716" s="263"/>
      <c r="H716" s="266">
        <v>6.93</v>
      </c>
      <c r="I716" s="267"/>
      <c r="J716" s="263"/>
      <c r="K716" s="263"/>
      <c r="L716" s="268"/>
      <c r="M716" s="269"/>
      <c r="N716" s="270"/>
      <c r="O716" s="270"/>
      <c r="P716" s="270"/>
      <c r="Q716" s="270"/>
      <c r="R716" s="270"/>
      <c r="S716" s="270"/>
      <c r="T716" s="271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2" t="s">
        <v>257</v>
      </c>
      <c r="AU716" s="272" t="s">
        <v>89</v>
      </c>
      <c r="AV716" s="14" t="s">
        <v>105</v>
      </c>
      <c r="AW716" s="14" t="s">
        <v>35</v>
      </c>
      <c r="AX716" s="14" t="s">
        <v>87</v>
      </c>
      <c r="AY716" s="272" t="s">
        <v>156</v>
      </c>
    </row>
    <row r="717" spans="1:65" s="2" customFormat="1" ht="24.15" customHeight="1">
      <c r="A717" s="38"/>
      <c r="B717" s="39"/>
      <c r="C717" s="228" t="s">
        <v>1023</v>
      </c>
      <c r="D717" s="228" t="s">
        <v>159</v>
      </c>
      <c r="E717" s="229" t="s">
        <v>1024</v>
      </c>
      <c r="F717" s="230" t="s">
        <v>1025</v>
      </c>
      <c r="G717" s="231" t="s">
        <v>245</v>
      </c>
      <c r="H717" s="232">
        <v>37.24</v>
      </c>
      <c r="I717" s="233"/>
      <c r="J717" s="234">
        <f>ROUND(I717*H717,2)</f>
        <v>0</v>
      </c>
      <c r="K717" s="235"/>
      <c r="L717" s="44"/>
      <c r="M717" s="236" t="s">
        <v>1</v>
      </c>
      <c r="N717" s="237" t="s">
        <v>44</v>
      </c>
      <c r="O717" s="91"/>
      <c r="P717" s="238">
        <f>O717*H717</f>
        <v>0</v>
      </c>
      <c r="Q717" s="238">
        <v>0</v>
      </c>
      <c r="R717" s="238">
        <f>Q717*H717</f>
        <v>0</v>
      </c>
      <c r="S717" s="238">
        <v>0.015</v>
      </c>
      <c r="T717" s="239">
        <f>S717*H717</f>
        <v>0.5586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40" t="s">
        <v>155</v>
      </c>
      <c r="AT717" s="240" t="s">
        <v>159</v>
      </c>
      <c r="AU717" s="240" t="s">
        <v>89</v>
      </c>
      <c r="AY717" s="17" t="s">
        <v>156</v>
      </c>
      <c r="BE717" s="241">
        <f>IF(N717="základní",J717,0)</f>
        <v>0</v>
      </c>
      <c r="BF717" s="241">
        <f>IF(N717="snížená",J717,0)</f>
        <v>0</v>
      </c>
      <c r="BG717" s="241">
        <f>IF(N717="zákl. přenesená",J717,0)</f>
        <v>0</v>
      </c>
      <c r="BH717" s="241">
        <f>IF(N717="sníž. přenesená",J717,0)</f>
        <v>0</v>
      </c>
      <c r="BI717" s="241">
        <f>IF(N717="nulová",J717,0)</f>
        <v>0</v>
      </c>
      <c r="BJ717" s="17" t="s">
        <v>87</v>
      </c>
      <c r="BK717" s="241">
        <f>ROUND(I717*H717,2)</f>
        <v>0</v>
      </c>
      <c r="BL717" s="17" t="s">
        <v>155</v>
      </c>
      <c r="BM717" s="240" t="s">
        <v>1026</v>
      </c>
    </row>
    <row r="718" spans="1:47" s="2" customFormat="1" ht="12">
      <c r="A718" s="38"/>
      <c r="B718" s="39"/>
      <c r="C718" s="40"/>
      <c r="D718" s="242" t="s">
        <v>165</v>
      </c>
      <c r="E718" s="40"/>
      <c r="F718" s="243" t="s">
        <v>1027</v>
      </c>
      <c r="G718" s="40"/>
      <c r="H718" s="40"/>
      <c r="I718" s="244"/>
      <c r="J718" s="40"/>
      <c r="K718" s="40"/>
      <c r="L718" s="44"/>
      <c r="M718" s="245"/>
      <c r="N718" s="246"/>
      <c r="O718" s="91"/>
      <c r="P718" s="91"/>
      <c r="Q718" s="91"/>
      <c r="R718" s="91"/>
      <c r="S718" s="91"/>
      <c r="T718" s="92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T718" s="17" t="s">
        <v>165</v>
      </c>
      <c r="AU718" s="17" t="s">
        <v>89</v>
      </c>
    </row>
    <row r="719" spans="1:51" s="13" customFormat="1" ht="12">
      <c r="A719" s="13"/>
      <c r="B719" s="251"/>
      <c r="C719" s="252"/>
      <c r="D719" s="242" t="s">
        <v>257</v>
      </c>
      <c r="E719" s="253" t="s">
        <v>1</v>
      </c>
      <c r="F719" s="254" t="s">
        <v>1028</v>
      </c>
      <c r="G719" s="252"/>
      <c r="H719" s="255">
        <v>18.9</v>
      </c>
      <c r="I719" s="256"/>
      <c r="J719" s="252"/>
      <c r="K719" s="252"/>
      <c r="L719" s="257"/>
      <c r="M719" s="258"/>
      <c r="N719" s="259"/>
      <c r="O719" s="259"/>
      <c r="P719" s="259"/>
      <c r="Q719" s="259"/>
      <c r="R719" s="259"/>
      <c r="S719" s="259"/>
      <c r="T719" s="26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1" t="s">
        <v>257</v>
      </c>
      <c r="AU719" s="261" t="s">
        <v>89</v>
      </c>
      <c r="AV719" s="13" t="s">
        <v>89</v>
      </c>
      <c r="AW719" s="13" t="s">
        <v>35</v>
      </c>
      <c r="AX719" s="13" t="s">
        <v>79</v>
      </c>
      <c r="AY719" s="261" t="s">
        <v>156</v>
      </c>
    </row>
    <row r="720" spans="1:51" s="14" customFormat="1" ht="12">
      <c r="A720" s="14"/>
      <c r="B720" s="262"/>
      <c r="C720" s="263"/>
      <c r="D720" s="242" t="s">
        <v>257</v>
      </c>
      <c r="E720" s="264" t="s">
        <v>1</v>
      </c>
      <c r="F720" s="265" t="s">
        <v>1029</v>
      </c>
      <c r="G720" s="263"/>
      <c r="H720" s="266">
        <v>18.9</v>
      </c>
      <c r="I720" s="267"/>
      <c r="J720" s="263"/>
      <c r="K720" s="263"/>
      <c r="L720" s="268"/>
      <c r="M720" s="269"/>
      <c r="N720" s="270"/>
      <c r="O720" s="270"/>
      <c r="P720" s="270"/>
      <c r="Q720" s="270"/>
      <c r="R720" s="270"/>
      <c r="S720" s="270"/>
      <c r="T720" s="271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2" t="s">
        <v>257</v>
      </c>
      <c r="AU720" s="272" t="s">
        <v>89</v>
      </c>
      <c r="AV720" s="14" t="s">
        <v>105</v>
      </c>
      <c r="AW720" s="14" t="s">
        <v>35</v>
      </c>
      <c r="AX720" s="14" t="s">
        <v>79</v>
      </c>
      <c r="AY720" s="272" t="s">
        <v>156</v>
      </c>
    </row>
    <row r="721" spans="1:51" s="13" customFormat="1" ht="12">
      <c r="A721" s="13"/>
      <c r="B721" s="251"/>
      <c r="C721" s="252"/>
      <c r="D721" s="242" t="s">
        <v>257</v>
      </c>
      <c r="E721" s="253" t="s">
        <v>1</v>
      </c>
      <c r="F721" s="254" t="s">
        <v>1030</v>
      </c>
      <c r="G721" s="252"/>
      <c r="H721" s="255">
        <v>18.34</v>
      </c>
      <c r="I721" s="256"/>
      <c r="J721" s="252"/>
      <c r="K721" s="252"/>
      <c r="L721" s="257"/>
      <c r="M721" s="258"/>
      <c r="N721" s="259"/>
      <c r="O721" s="259"/>
      <c r="P721" s="259"/>
      <c r="Q721" s="259"/>
      <c r="R721" s="259"/>
      <c r="S721" s="259"/>
      <c r="T721" s="26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1" t="s">
        <v>257</v>
      </c>
      <c r="AU721" s="261" t="s">
        <v>89</v>
      </c>
      <c r="AV721" s="13" t="s">
        <v>89</v>
      </c>
      <c r="AW721" s="13" t="s">
        <v>35</v>
      </c>
      <c r="AX721" s="13" t="s">
        <v>79</v>
      </c>
      <c r="AY721" s="261" t="s">
        <v>156</v>
      </c>
    </row>
    <row r="722" spans="1:51" s="14" customFormat="1" ht="12">
      <c r="A722" s="14"/>
      <c r="B722" s="262"/>
      <c r="C722" s="263"/>
      <c r="D722" s="242" t="s">
        <v>257</v>
      </c>
      <c r="E722" s="264" t="s">
        <v>1</v>
      </c>
      <c r="F722" s="265" t="s">
        <v>529</v>
      </c>
      <c r="G722" s="263"/>
      <c r="H722" s="266">
        <v>18.34</v>
      </c>
      <c r="I722" s="267"/>
      <c r="J722" s="263"/>
      <c r="K722" s="263"/>
      <c r="L722" s="268"/>
      <c r="M722" s="269"/>
      <c r="N722" s="270"/>
      <c r="O722" s="270"/>
      <c r="P722" s="270"/>
      <c r="Q722" s="270"/>
      <c r="R722" s="270"/>
      <c r="S722" s="270"/>
      <c r="T722" s="271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2" t="s">
        <v>257</v>
      </c>
      <c r="AU722" s="272" t="s">
        <v>89</v>
      </c>
      <c r="AV722" s="14" t="s">
        <v>105</v>
      </c>
      <c r="AW722" s="14" t="s">
        <v>35</v>
      </c>
      <c r="AX722" s="14" t="s">
        <v>79</v>
      </c>
      <c r="AY722" s="272" t="s">
        <v>156</v>
      </c>
    </row>
    <row r="723" spans="1:51" s="15" customFormat="1" ht="12">
      <c r="A723" s="15"/>
      <c r="B723" s="284"/>
      <c r="C723" s="285"/>
      <c r="D723" s="242" t="s">
        <v>257</v>
      </c>
      <c r="E723" s="286" t="s">
        <v>1</v>
      </c>
      <c r="F723" s="287" t="s">
        <v>342</v>
      </c>
      <c r="G723" s="285"/>
      <c r="H723" s="288">
        <v>37.239999999999995</v>
      </c>
      <c r="I723" s="289"/>
      <c r="J723" s="285"/>
      <c r="K723" s="285"/>
      <c r="L723" s="290"/>
      <c r="M723" s="291"/>
      <c r="N723" s="292"/>
      <c r="O723" s="292"/>
      <c r="P723" s="292"/>
      <c r="Q723" s="292"/>
      <c r="R723" s="292"/>
      <c r="S723" s="292"/>
      <c r="T723" s="293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94" t="s">
        <v>257</v>
      </c>
      <c r="AU723" s="294" t="s">
        <v>89</v>
      </c>
      <c r="AV723" s="15" t="s">
        <v>155</v>
      </c>
      <c r="AW723" s="15" t="s">
        <v>35</v>
      </c>
      <c r="AX723" s="15" t="s">
        <v>87</v>
      </c>
      <c r="AY723" s="294" t="s">
        <v>156</v>
      </c>
    </row>
    <row r="724" spans="1:65" s="2" customFormat="1" ht="24.15" customHeight="1">
      <c r="A724" s="38"/>
      <c r="B724" s="39"/>
      <c r="C724" s="228" t="s">
        <v>1031</v>
      </c>
      <c r="D724" s="228" t="s">
        <v>159</v>
      </c>
      <c r="E724" s="229" t="s">
        <v>1032</v>
      </c>
      <c r="F724" s="230" t="s">
        <v>1033</v>
      </c>
      <c r="G724" s="231" t="s">
        <v>474</v>
      </c>
      <c r="H724" s="232">
        <v>12</v>
      </c>
      <c r="I724" s="233"/>
      <c r="J724" s="234">
        <f>ROUND(I724*H724,2)</f>
        <v>0</v>
      </c>
      <c r="K724" s="235"/>
      <c r="L724" s="44"/>
      <c r="M724" s="236" t="s">
        <v>1</v>
      </c>
      <c r="N724" s="237" t="s">
        <v>44</v>
      </c>
      <c r="O724" s="91"/>
      <c r="P724" s="238">
        <f>O724*H724</f>
        <v>0</v>
      </c>
      <c r="Q724" s="238">
        <v>0</v>
      </c>
      <c r="R724" s="238">
        <f>Q724*H724</f>
        <v>0</v>
      </c>
      <c r="S724" s="238">
        <v>0.031</v>
      </c>
      <c r="T724" s="239">
        <f>S724*H724</f>
        <v>0.372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40" t="s">
        <v>155</v>
      </c>
      <c r="AT724" s="240" t="s">
        <v>159</v>
      </c>
      <c r="AU724" s="240" t="s">
        <v>89</v>
      </c>
      <c r="AY724" s="17" t="s">
        <v>156</v>
      </c>
      <c r="BE724" s="241">
        <f>IF(N724="základní",J724,0)</f>
        <v>0</v>
      </c>
      <c r="BF724" s="241">
        <f>IF(N724="snížená",J724,0)</f>
        <v>0</v>
      </c>
      <c r="BG724" s="241">
        <f>IF(N724="zákl. přenesená",J724,0)</f>
        <v>0</v>
      </c>
      <c r="BH724" s="241">
        <f>IF(N724="sníž. přenesená",J724,0)</f>
        <v>0</v>
      </c>
      <c r="BI724" s="241">
        <f>IF(N724="nulová",J724,0)</f>
        <v>0</v>
      </c>
      <c r="BJ724" s="17" t="s">
        <v>87</v>
      </c>
      <c r="BK724" s="241">
        <f>ROUND(I724*H724,2)</f>
        <v>0</v>
      </c>
      <c r="BL724" s="17" t="s">
        <v>155</v>
      </c>
      <c r="BM724" s="240" t="s">
        <v>1034</v>
      </c>
    </row>
    <row r="725" spans="1:47" s="2" customFormat="1" ht="12">
      <c r="A725" s="38"/>
      <c r="B725" s="39"/>
      <c r="C725" s="40"/>
      <c r="D725" s="242" t="s">
        <v>165</v>
      </c>
      <c r="E725" s="40"/>
      <c r="F725" s="243" t="s">
        <v>1035</v>
      </c>
      <c r="G725" s="40"/>
      <c r="H725" s="40"/>
      <c r="I725" s="244"/>
      <c r="J725" s="40"/>
      <c r="K725" s="40"/>
      <c r="L725" s="44"/>
      <c r="M725" s="245"/>
      <c r="N725" s="246"/>
      <c r="O725" s="91"/>
      <c r="P725" s="91"/>
      <c r="Q725" s="91"/>
      <c r="R725" s="91"/>
      <c r="S725" s="91"/>
      <c r="T725" s="92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T725" s="17" t="s">
        <v>165</v>
      </c>
      <c r="AU725" s="17" t="s">
        <v>89</v>
      </c>
    </row>
    <row r="726" spans="1:51" s="13" customFormat="1" ht="12">
      <c r="A726" s="13"/>
      <c r="B726" s="251"/>
      <c r="C726" s="252"/>
      <c r="D726" s="242" t="s">
        <v>257</v>
      </c>
      <c r="E726" s="253" t="s">
        <v>1</v>
      </c>
      <c r="F726" s="254" t="s">
        <v>305</v>
      </c>
      <c r="G726" s="252"/>
      <c r="H726" s="255">
        <v>12</v>
      </c>
      <c r="I726" s="256"/>
      <c r="J726" s="252"/>
      <c r="K726" s="252"/>
      <c r="L726" s="257"/>
      <c r="M726" s="258"/>
      <c r="N726" s="259"/>
      <c r="O726" s="259"/>
      <c r="P726" s="259"/>
      <c r="Q726" s="259"/>
      <c r="R726" s="259"/>
      <c r="S726" s="259"/>
      <c r="T726" s="26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1" t="s">
        <v>257</v>
      </c>
      <c r="AU726" s="261" t="s">
        <v>89</v>
      </c>
      <c r="AV726" s="13" t="s">
        <v>89</v>
      </c>
      <c r="AW726" s="13" t="s">
        <v>35</v>
      </c>
      <c r="AX726" s="13" t="s">
        <v>79</v>
      </c>
      <c r="AY726" s="261" t="s">
        <v>156</v>
      </c>
    </row>
    <row r="727" spans="1:51" s="14" customFormat="1" ht="12">
      <c r="A727" s="14"/>
      <c r="B727" s="262"/>
      <c r="C727" s="263"/>
      <c r="D727" s="242" t="s">
        <v>257</v>
      </c>
      <c r="E727" s="264" t="s">
        <v>1</v>
      </c>
      <c r="F727" s="265" t="s">
        <v>1036</v>
      </c>
      <c r="G727" s="263"/>
      <c r="H727" s="266">
        <v>12</v>
      </c>
      <c r="I727" s="267"/>
      <c r="J727" s="263"/>
      <c r="K727" s="263"/>
      <c r="L727" s="268"/>
      <c r="M727" s="269"/>
      <c r="N727" s="270"/>
      <c r="O727" s="270"/>
      <c r="P727" s="270"/>
      <c r="Q727" s="270"/>
      <c r="R727" s="270"/>
      <c r="S727" s="270"/>
      <c r="T727" s="271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2" t="s">
        <v>257</v>
      </c>
      <c r="AU727" s="272" t="s">
        <v>89</v>
      </c>
      <c r="AV727" s="14" t="s">
        <v>105</v>
      </c>
      <c r="AW727" s="14" t="s">
        <v>35</v>
      </c>
      <c r="AX727" s="14" t="s">
        <v>87</v>
      </c>
      <c r="AY727" s="272" t="s">
        <v>156</v>
      </c>
    </row>
    <row r="728" spans="1:65" s="2" customFormat="1" ht="24.15" customHeight="1">
      <c r="A728" s="38"/>
      <c r="B728" s="39"/>
      <c r="C728" s="228" t="s">
        <v>1037</v>
      </c>
      <c r="D728" s="228" t="s">
        <v>159</v>
      </c>
      <c r="E728" s="229" t="s">
        <v>1038</v>
      </c>
      <c r="F728" s="230" t="s">
        <v>1039</v>
      </c>
      <c r="G728" s="231" t="s">
        <v>254</v>
      </c>
      <c r="H728" s="232">
        <v>40</v>
      </c>
      <c r="I728" s="233"/>
      <c r="J728" s="234">
        <f>ROUND(I728*H728,2)</f>
        <v>0</v>
      </c>
      <c r="K728" s="235"/>
      <c r="L728" s="44"/>
      <c r="M728" s="236" t="s">
        <v>1</v>
      </c>
      <c r="N728" s="237" t="s">
        <v>44</v>
      </c>
      <c r="O728" s="91"/>
      <c r="P728" s="238">
        <f>O728*H728</f>
        <v>0</v>
      </c>
      <c r="Q728" s="238">
        <v>0</v>
      </c>
      <c r="R728" s="238">
        <f>Q728*H728</f>
        <v>0</v>
      </c>
      <c r="S728" s="238">
        <v>0.015</v>
      </c>
      <c r="T728" s="239">
        <f>S728*H728</f>
        <v>0.6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40" t="s">
        <v>155</v>
      </c>
      <c r="AT728" s="240" t="s">
        <v>159</v>
      </c>
      <c r="AU728" s="240" t="s">
        <v>89</v>
      </c>
      <c r="AY728" s="17" t="s">
        <v>156</v>
      </c>
      <c r="BE728" s="241">
        <f>IF(N728="základní",J728,0)</f>
        <v>0</v>
      </c>
      <c r="BF728" s="241">
        <f>IF(N728="snížená",J728,0)</f>
        <v>0</v>
      </c>
      <c r="BG728" s="241">
        <f>IF(N728="zákl. přenesená",J728,0)</f>
        <v>0</v>
      </c>
      <c r="BH728" s="241">
        <f>IF(N728="sníž. přenesená",J728,0)</f>
        <v>0</v>
      </c>
      <c r="BI728" s="241">
        <f>IF(N728="nulová",J728,0)</f>
        <v>0</v>
      </c>
      <c r="BJ728" s="17" t="s">
        <v>87</v>
      </c>
      <c r="BK728" s="241">
        <f>ROUND(I728*H728,2)</f>
        <v>0</v>
      </c>
      <c r="BL728" s="17" t="s">
        <v>155</v>
      </c>
      <c r="BM728" s="240" t="s">
        <v>1040</v>
      </c>
    </row>
    <row r="729" spans="1:47" s="2" customFormat="1" ht="12">
      <c r="A729" s="38"/>
      <c r="B729" s="39"/>
      <c r="C729" s="40"/>
      <c r="D729" s="242" t="s">
        <v>165</v>
      </c>
      <c r="E729" s="40"/>
      <c r="F729" s="243" t="s">
        <v>1041</v>
      </c>
      <c r="G729" s="40"/>
      <c r="H729" s="40"/>
      <c r="I729" s="244"/>
      <c r="J729" s="40"/>
      <c r="K729" s="40"/>
      <c r="L729" s="44"/>
      <c r="M729" s="245"/>
      <c r="N729" s="246"/>
      <c r="O729" s="91"/>
      <c r="P729" s="91"/>
      <c r="Q729" s="91"/>
      <c r="R729" s="91"/>
      <c r="S729" s="91"/>
      <c r="T729" s="92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T729" s="17" t="s">
        <v>165</v>
      </c>
      <c r="AU729" s="17" t="s">
        <v>89</v>
      </c>
    </row>
    <row r="730" spans="1:51" s="13" customFormat="1" ht="12">
      <c r="A730" s="13"/>
      <c r="B730" s="251"/>
      <c r="C730" s="252"/>
      <c r="D730" s="242" t="s">
        <v>257</v>
      </c>
      <c r="E730" s="253" t="s">
        <v>1</v>
      </c>
      <c r="F730" s="254" t="s">
        <v>1042</v>
      </c>
      <c r="G730" s="252"/>
      <c r="H730" s="255">
        <v>40</v>
      </c>
      <c r="I730" s="256"/>
      <c r="J730" s="252"/>
      <c r="K730" s="252"/>
      <c r="L730" s="257"/>
      <c r="M730" s="258"/>
      <c r="N730" s="259"/>
      <c r="O730" s="259"/>
      <c r="P730" s="259"/>
      <c r="Q730" s="259"/>
      <c r="R730" s="259"/>
      <c r="S730" s="259"/>
      <c r="T730" s="26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1" t="s">
        <v>257</v>
      </c>
      <c r="AU730" s="261" t="s">
        <v>89</v>
      </c>
      <c r="AV730" s="13" t="s">
        <v>89</v>
      </c>
      <c r="AW730" s="13" t="s">
        <v>35</v>
      </c>
      <c r="AX730" s="13" t="s">
        <v>79</v>
      </c>
      <c r="AY730" s="261" t="s">
        <v>156</v>
      </c>
    </row>
    <row r="731" spans="1:51" s="14" customFormat="1" ht="12">
      <c r="A731" s="14"/>
      <c r="B731" s="262"/>
      <c r="C731" s="263"/>
      <c r="D731" s="242" t="s">
        <v>257</v>
      </c>
      <c r="E731" s="264" t="s">
        <v>1</v>
      </c>
      <c r="F731" s="265" t="s">
        <v>259</v>
      </c>
      <c r="G731" s="263"/>
      <c r="H731" s="266">
        <v>40</v>
      </c>
      <c r="I731" s="267"/>
      <c r="J731" s="263"/>
      <c r="K731" s="263"/>
      <c r="L731" s="268"/>
      <c r="M731" s="269"/>
      <c r="N731" s="270"/>
      <c r="O731" s="270"/>
      <c r="P731" s="270"/>
      <c r="Q731" s="270"/>
      <c r="R731" s="270"/>
      <c r="S731" s="270"/>
      <c r="T731" s="271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2" t="s">
        <v>257</v>
      </c>
      <c r="AU731" s="272" t="s">
        <v>89</v>
      </c>
      <c r="AV731" s="14" t="s">
        <v>105</v>
      </c>
      <c r="AW731" s="14" t="s">
        <v>35</v>
      </c>
      <c r="AX731" s="14" t="s">
        <v>87</v>
      </c>
      <c r="AY731" s="272" t="s">
        <v>156</v>
      </c>
    </row>
    <row r="732" spans="1:65" s="2" customFormat="1" ht="33" customHeight="1">
      <c r="A732" s="38"/>
      <c r="B732" s="39"/>
      <c r="C732" s="228" t="s">
        <v>1043</v>
      </c>
      <c r="D732" s="228" t="s">
        <v>159</v>
      </c>
      <c r="E732" s="229" t="s">
        <v>1044</v>
      </c>
      <c r="F732" s="230" t="s">
        <v>1045</v>
      </c>
      <c r="G732" s="231" t="s">
        <v>254</v>
      </c>
      <c r="H732" s="232">
        <v>21</v>
      </c>
      <c r="I732" s="233"/>
      <c r="J732" s="234">
        <f>ROUND(I732*H732,2)</f>
        <v>0</v>
      </c>
      <c r="K732" s="235"/>
      <c r="L732" s="44"/>
      <c r="M732" s="236" t="s">
        <v>1</v>
      </c>
      <c r="N732" s="237" t="s">
        <v>44</v>
      </c>
      <c r="O732" s="91"/>
      <c r="P732" s="238">
        <f>O732*H732</f>
        <v>0</v>
      </c>
      <c r="Q732" s="238">
        <v>0.04737</v>
      </c>
      <c r="R732" s="238">
        <f>Q732*H732</f>
        <v>0.99477</v>
      </c>
      <c r="S732" s="238">
        <v>0</v>
      </c>
      <c r="T732" s="239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40" t="s">
        <v>155</v>
      </c>
      <c r="AT732" s="240" t="s">
        <v>159</v>
      </c>
      <c r="AU732" s="240" t="s">
        <v>89</v>
      </c>
      <c r="AY732" s="17" t="s">
        <v>156</v>
      </c>
      <c r="BE732" s="241">
        <f>IF(N732="základní",J732,0)</f>
        <v>0</v>
      </c>
      <c r="BF732" s="241">
        <f>IF(N732="snížená",J732,0)</f>
        <v>0</v>
      </c>
      <c r="BG732" s="241">
        <f>IF(N732="zákl. přenesená",J732,0)</f>
        <v>0</v>
      </c>
      <c r="BH732" s="241">
        <f>IF(N732="sníž. přenesená",J732,0)</f>
        <v>0</v>
      </c>
      <c r="BI732" s="241">
        <f>IF(N732="nulová",J732,0)</f>
        <v>0</v>
      </c>
      <c r="BJ732" s="17" t="s">
        <v>87</v>
      </c>
      <c r="BK732" s="241">
        <f>ROUND(I732*H732,2)</f>
        <v>0</v>
      </c>
      <c r="BL732" s="17" t="s">
        <v>155</v>
      </c>
      <c r="BM732" s="240" t="s">
        <v>1046</v>
      </c>
    </row>
    <row r="733" spans="1:47" s="2" customFormat="1" ht="12">
      <c r="A733" s="38"/>
      <c r="B733" s="39"/>
      <c r="C733" s="40"/>
      <c r="D733" s="242" t="s">
        <v>165</v>
      </c>
      <c r="E733" s="40"/>
      <c r="F733" s="243" t="s">
        <v>1047</v>
      </c>
      <c r="G733" s="40"/>
      <c r="H733" s="40"/>
      <c r="I733" s="244"/>
      <c r="J733" s="40"/>
      <c r="K733" s="40"/>
      <c r="L733" s="44"/>
      <c r="M733" s="245"/>
      <c r="N733" s="246"/>
      <c r="O733" s="91"/>
      <c r="P733" s="91"/>
      <c r="Q733" s="91"/>
      <c r="R733" s="91"/>
      <c r="S733" s="91"/>
      <c r="T733" s="92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T733" s="17" t="s">
        <v>165</v>
      </c>
      <c r="AU733" s="17" t="s">
        <v>89</v>
      </c>
    </row>
    <row r="734" spans="1:51" s="13" customFormat="1" ht="12">
      <c r="A734" s="13"/>
      <c r="B734" s="251"/>
      <c r="C734" s="252"/>
      <c r="D734" s="242" t="s">
        <v>257</v>
      </c>
      <c r="E734" s="253" t="s">
        <v>1</v>
      </c>
      <c r="F734" s="254" t="s">
        <v>1048</v>
      </c>
      <c r="G734" s="252"/>
      <c r="H734" s="255">
        <v>21</v>
      </c>
      <c r="I734" s="256"/>
      <c r="J734" s="252"/>
      <c r="K734" s="252"/>
      <c r="L734" s="257"/>
      <c r="M734" s="258"/>
      <c r="N734" s="259"/>
      <c r="O734" s="259"/>
      <c r="P734" s="259"/>
      <c r="Q734" s="259"/>
      <c r="R734" s="259"/>
      <c r="S734" s="259"/>
      <c r="T734" s="26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1" t="s">
        <v>257</v>
      </c>
      <c r="AU734" s="261" t="s">
        <v>89</v>
      </c>
      <c r="AV734" s="13" t="s">
        <v>89</v>
      </c>
      <c r="AW734" s="13" t="s">
        <v>35</v>
      </c>
      <c r="AX734" s="13" t="s">
        <v>79</v>
      </c>
      <c r="AY734" s="261" t="s">
        <v>156</v>
      </c>
    </row>
    <row r="735" spans="1:51" s="14" customFormat="1" ht="12">
      <c r="A735" s="14"/>
      <c r="B735" s="262"/>
      <c r="C735" s="263"/>
      <c r="D735" s="242" t="s">
        <v>257</v>
      </c>
      <c r="E735" s="264" t="s">
        <v>1</v>
      </c>
      <c r="F735" s="265" t="s">
        <v>259</v>
      </c>
      <c r="G735" s="263"/>
      <c r="H735" s="266">
        <v>21</v>
      </c>
      <c r="I735" s="267"/>
      <c r="J735" s="263"/>
      <c r="K735" s="263"/>
      <c r="L735" s="268"/>
      <c r="M735" s="269"/>
      <c r="N735" s="270"/>
      <c r="O735" s="270"/>
      <c r="P735" s="270"/>
      <c r="Q735" s="270"/>
      <c r="R735" s="270"/>
      <c r="S735" s="270"/>
      <c r="T735" s="271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2" t="s">
        <v>257</v>
      </c>
      <c r="AU735" s="272" t="s">
        <v>89</v>
      </c>
      <c r="AV735" s="14" t="s">
        <v>105</v>
      </c>
      <c r="AW735" s="14" t="s">
        <v>35</v>
      </c>
      <c r="AX735" s="14" t="s">
        <v>87</v>
      </c>
      <c r="AY735" s="272" t="s">
        <v>156</v>
      </c>
    </row>
    <row r="736" spans="1:65" s="2" customFormat="1" ht="24.15" customHeight="1">
      <c r="A736" s="38"/>
      <c r="B736" s="39"/>
      <c r="C736" s="228" t="s">
        <v>1049</v>
      </c>
      <c r="D736" s="228" t="s">
        <v>159</v>
      </c>
      <c r="E736" s="229" t="s">
        <v>1050</v>
      </c>
      <c r="F736" s="230" t="s">
        <v>1051</v>
      </c>
      <c r="G736" s="231" t="s">
        <v>162</v>
      </c>
      <c r="H736" s="232">
        <v>1</v>
      </c>
      <c r="I736" s="233"/>
      <c r="J736" s="234">
        <f>ROUND(I736*H736,2)</f>
        <v>0</v>
      </c>
      <c r="K736" s="235"/>
      <c r="L736" s="44"/>
      <c r="M736" s="236" t="s">
        <v>1</v>
      </c>
      <c r="N736" s="237" t="s">
        <v>44</v>
      </c>
      <c r="O736" s="91"/>
      <c r="P736" s="238">
        <f>O736*H736</f>
        <v>0</v>
      </c>
      <c r="Q736" s="238">
        <v>0</v>
      </c>
      <c r="R736" s="238">
        <f>Q736*H736</f>
        <v>0</v>
      </c>
      <c r="S736" s="238">
        <v>0</v>
      </c>
      <c r="T736" s="239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40" t="s">
        <v>155</v>
      </c>
      <c r="AT736" s="240" t="s">
        <v>159</v>
      </c>
      <c r="AU736" s="240" t="s">
        <v>89</v>
      </c>
      <c r="AY736" s="17" t="s">
        <v>156</v>
      </c>
      <c r="BE736" s="241">
        <f>IF(N736="základní",J736,0)</f>
        <v>0</v>
      </c>
      <c r="BF736" s="241">
        <f>IF(N736="snížená",J736,0)</f>
        <v>0</v>
      </c>
      <c r="BG736" s="241">
        <f>IF(N736="zákl. přenesená",J736,0)</f>
        <v>0</v>
      </c>
      <c r="BH736" s="241">
        <f>IF(N736="sníž. přenesená",J736,0)</f>
        <v>0</v>
      </c>
      <c r="BI736" s="241">
        <f>IF(N736="nulová",J736,0)</f>
        <v>0</v>
      </c>
      <c r="BJ736" s="17" t="s">
        <v>87</v>
      </c>
      <c r="BK736" s="241">
        <f>ROUND(I736*H736,2)</f>
        <v>0</v>
      </c>
      <c r="BL736" s="17" t="s">
        <v>155</v>
      </c>
      <c r="BM736" s="240" t="s">
        <v>1052</v>
      </c>
    </row>
    <row r="737" spans="1:47" s="2" customFormat="1" ht="12">
      <c r="A737" s="38"/>
      <c r="B737" s="39"/>
      <c r="C737" s="40"/>
      <c r="D737" s="242" t="s">
        <v>165</v>
      </c>
      <c r="E737" s="40"/>
      <c r="F737" s="243" t="s">
        <v>1053</v>
      </c>
      <c r="G737" s="40"/>
      <c r="H737" s="40"/>
      <c r="I737" s="244"/>
      <c r="J737" s="40"/>
      <c r="K737" s="40"/>
      <c r="L737" s="44"/>
      <c r="M737" s="245"/>
      <c r="N737" s="246"/>
      <c r="O737" s="91"/>
      <c r="P737" s="91"/>
      <c r="Q737" s="91"/>
      <c r="R737" s="91"/>
      <c r="S737" s="91"/>
      <c r="T737" s="92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T737" s="17" t="s">
        <v>165</v>
      </c>
      <c r="AU737" s="17" t="s">
        <v>89</v>
      </c>
    </row>
    <row r="738" spans="1:51" s="13" customFormat="1" ht="12">
      <c r="A738" s="13"/>
      <c r="B738" s="251"/>
      <c r="C738" s="252"/>
      <c r="D738" s="242" t="s">
        <v>257</v>
      </c>
      <c r="E738" s="253" t="s">
        <v>1</v>
      </c>
      <c r="F738" s="254" t="s">
        <v>87</v>
      </c>
      <c r="G738" s="252"/>
      <c r="H738" s="255">
        <v>1</v>
      </c>
      <c r="I738" s="256"/>
      <c r="J738" s="252"/>
      <c r="K738" s="252"/>
      <c r="L738" s="257"/>
      <c r="M738" s="258"/>
      <c r="N738" s="259"/>
      <c r="O738" s="259"/>
      <c r="P738" s="259"/>
      <c r="Q738" s="259"/>
      <c r="R738" s="259"/>
      <c r="S738" s="259"/>
      <c r="T738" s="260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1" t="s">
        <v>257</v>
      </c>
      <c r="AU738" s="261" t="s">
        <v>89</v>
      </c>
      <c r="AV738" s="13" t="s">
        <v>89</v>
      </c>
      <c r="AW738" s="13" t="s">
        <v>35</v>
      </c>
      <c r="AX738" s="13" t="s">
        <v>79</v>
      </c>
      <c r="AY738" s="261" t="s">
        <v>156</v>
      </c>
    </row>
    <row r="739" spans="1:51" s="14" customFormat="1" ht="12">
      <c r="A739" s="14"/>
      <c r="B739" s="262"/>
      <c r="C739" s="263"/>
      <c r="D739" s="242" t="s">
        <v>257</v>
      </c>
      <c r="E739" s="264" t="s">
        <v>1</v>
      </c>
      <c r="F739" s="265" t="s">
        <v>259</v>
      </c>
      <c r="G739" s="263"/>
      <c r="H739" s="266">
        <v>1</v>
      </c>
      <c r="I739" s="267"/>
      <c r="J739" s="263"/>
      <c r="K739" s="263"/>
      <c r="L739" s="268"/>
      <c r="M739" s="269"/>
      <c r="N739" s="270"/>
      <c r="O739" s="270"/>
      <c r="P739" s="270"/>
      <c r="Q739" s="270"/>
      <c r="R739" s="270"/>
      <c r="S739" s="270"/>
      <c r="T739" s="271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2" t="s">
        <v>257</v>
      </c>
      <c r="AU739" s="272" t="s">
        <v>89</v>
      </c>
      <c r="AV739" s="14" t="s">
        <v>105</v>
      </c>
      <c r="AW739" s="14" t="s">
        <v>35</v>
      </c>
      <c r="AX739" s="14" t="s">
        <v>87</v>
      </c>
      <c r="AY739" s="272" t="s">
        <v>156</v>
      </c>
    </row>
    <row r="740" spans="1:65" s="2" customFormat="1" ht="16.5" customHeight="1">
      <c r="A740" s="38"/>
      <c r="B740" s="39"/>
      <c r="C740" s="228" t="s">
        <v>1054</v>
      </c>
      <c r="D740" s="228" t="s">
        <v>159</v>
      </c>
      <c r="E740" s="229" t="s">
        <v>1055</v>
      </c>
      <c r="F740" s="230" t="s">
        <v>1056</v>
      </c>
      <c r="G740" s="231" t="s">
        <v>162</v>
      </c>
      <c r="H740" s="232">
        <v>1</v>
      </c>
      <c r="I740" s="233"/>
      <c r="J740" s="234">
        <f>ROUND(I740*H740,2)</f>
        <v>0</v>
      </c>
      <c r="K740" s="235"/>
      <c r="L740" s="44"/>
      <c r="M740" s="236" t="s">
        <v>1</v>
      </c>
      <c r="N740" s="237" t="s">
        <v>44</v>
      </c>
      <c r="O740" s="91"/>
      <c r="P740" s="238">
        <f>O740*H740</f>
        <v>0</v>
      </c>
      <c r="Q740" s="238">
        <v>0</v>
      </c>
      <c r="R740" s="238">
        <f>Q740*H740</f>
        <v>0</v>
      </c>
      <c r="S740" s="238">
        <v>0</v>
      </c>
      <c r="T740" s="239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40" t="s">
        <v>155</v>
      </c>
      <c r="AT740" s="240" t="s">
        <v>159</v>
      </c>
      <c r="AU740" s="240" t="s">
        <v>89</v>
      </c>
      <c r="AY740" s="17" t="s">
        <v>156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17" t="s">
        <v>87</v>
      </c>
      <c r="BK740" s="241">
        <f>ROUND(I740*H740,2)</f>
        <v>0</v>
      </c>
      <c r="BL740" s="17" t="s">
        <v>155</v>
      </c>
      <c r="BM740" s="240" t="s">
        <v>1057</v>
      </c>
    </row>
    <row r="741" spans="1:47" s="2" customFormat="1" ht="12">
      <c r="A741" s="38"/>
      <c r="B741" s="39"/>
      <c r="C741" s="40"/>
      <c r="D741" s="242" t="s">
        <v>165</v>
      </c>
      <c r="E741" s="40"/>
      <c r="F741" s="243" t="s">
        <v>1056</v>
      </c>
      <c r="G741" s="40"/>
      <c r="H741" s="40"/>
      <c r="I741" s="244"/>
      <c r="J741" s="40"/>
      <c r="K741" s="40"/>
      <c r="L741" s="44"/>
      <c r="M741" s="245"/>
      <c r="N741" s="246"/>
      <c r="O741" s="91"/>
      <c r="P741" s="91"/>
      <c r="Q741" s="91"/>
      <c r="R741" s="91"/>
      <c r="S741" s="91"/>
      <c r="T741" s="92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T741" s="17" t="s">
        <v>165</v>
      </c>
      <c r="AU741" s="17" t="s">
        <v>89</v>
      </c>
    </row>
    <row r="742" spans="1:65" s="2" customFormat="1" ht="16.5" customHeight="1">
      <c r="A742" s="38"/>
      <c r="B742" s="39"/>
      <c r="C742" s="228" t="s">
        <v>1058</v>
      </c>
      <c r="D742" s="228" t="s">
        <v>159</v>
      </c>
      <c r="E742" s="229" t="s">
        <v>1059</v>
      </c>
      <c r="F742" s="230" t="s">
        <v>1060</v>
      </c>
      <c r="G742" s="231" t="s">
        <v>254</v>
      </c>
      <c r="H742" s="232">
        <v>4.5</v>
      </c>
      <c r="I742" s="233"/>
      <c r="J742" s="234">
        <f>ROUND(I742*H742,2)</f>
        <v>0</v>
      </c>
      <c r="K742" s="235"/>
      <c r="L742" s="44"/>
      <c r="M742" s="236" t="s">
        <v>1</v>
      </c>
      <c r="N742" s="237" t="s">
        <v>44</v>
      </c>
      <c r="O742" s="91"/>
      <c r="P742" s="238">
        <f>O742*H742</f>
        <v>0</v>
      </c>
      <c r="Q742" s="238">
        <v>0</v>
      </c>
      <c r="R742" s="238">
        <f>Q742*H742</f>
        <v>0</v>
      </c>
      <c r="S742" s="238">
        <v>0</v>
      </c>
      <c r="T742" s="239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40" t="s">
        <v>155</v>
      </c>
      <c r="AT742" s="240" t="s">
        <v>159</v>
      </c>
      <c r="AU742" s="240" t="s">
        <v>89</v>
      </c>
      <c r="AY742" s="17" t="s">
        <v>156</v>
      </c>
      <c r="BE742" s="241">
        <f>IF(N742="základní",J742,0)</f>
        <v>0</v>
      </c>
      <c r="BF742" s="241">
        <f>IF(N742="snížená",J742,0)</f>
        <v>0</v>
      </c>
      <c r="BG742" s="241">
        <f>IF(N742="zákl. přenesená",J742,0)</f>
        <v>0</v>
      </c>
      <c r="BH742" s="241">
        <f>IF(N742="sníž. přenesená",J742,0)</f>
        <v>0</v>
      </c>
      <c r="BI742" s="241">
        <f>IF(N742="nulová",J742,0)</f>
        <v>0</v>
      </c>
      <c r="BJ742" s="17" t="s">
        <v>87</v>
      </c>
      <c r="BK742" s="241">
        <f>ROUND(I742*H742,2)</f>
        <v>0</v>
      </c>
      <c r="BL742" s="17" t="s">
        <v>155</v>
      </c>
      <c r="BM742" s="240" t="s">
        <v>1061</v>
      </c>
    </row>
    <row r="743" spans="1:47" s="2" customFormat="1" ht="12">
      <c r="A743" s="38"/>
      <c r="B743" s="39"/>
      <c r="C743" s="40"/>
      <c r="D743" s="242" t="s">
        <v>165</v>
      </c>
      <c r="E743" s="40"/>
      <c r="F743" s="243" t="s">
        <v>1060</v>
      </c>
      <c r="G743" s="40"/>
      <c r="H743" s="40"/>
      <c r="I743" s="244"/>
      <c r="J743" s="40"/>
      <c r="K743" s="40"/>
      <c r="L743" s="44"/>
      <c r="M743" s="245"/>
      <c r="N743" s="246"/>
      <c r="O743" s="91"/>
      <c r="P743" s="91"/>
      <c r="Q743" s="91"/>
      <c r="R743" s="91"/>
      <c r="S743" s="91"/>
      <c r="T743" s="92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T743" s="17" t="s">
        <v>165</v>
      </c>
      <c r="AU743" s="17" t="s">
        <v>89</v>
      </c>
    </row>
    <row r="744" spans="1:65" s="2" customFormat="1" ht="16.5" customHeight="1">
      <c r="A744" s="38"/>
      <c r="B744" s="39"/>
      <c r="C744" s="228" t="s">
        <v>1062</v>
      </c>
      <c r="D744" s="228" t="s">
        <v>159</v>
      </c>
      <c r="E744" s="229" t="s">
        <v>1063</v>
      </c>
      <c r="F744" s="230" t="s">
        <v>1064</v>
      </c>
      <c r="G744" s="231" t="s">
        <v>254</v>
      </c>
      <c r="H744" s="232">
        <v>3</v>
      </c>
      <c r="I744" s="233"/>
      <c r="J744" s="234">
        <f>ROUND(I744*H744,2)</f>
        <v>0</v>
      </c>
      <c r="K744" s="235"/>
      <c r="L744" s="44"/>
      <c r="M744" s="236" t="s">
        <v>1</v>
      </c>
      <c r="N744" s="237" t="s">
        <v>44</v>
      </c>
      <c r="O744" s="91"/>
      <c r="P744" s="238">
        <f>O744*H744</f>
        <v>0</v>
      </c>
      <c r="Q744" s="238">
        <v>0</v>
      </c>
      <c r="R744" s="238">
        <f>Q744*H744</f>
        <v>0</v>
      </c>
      <c r="S744" s="238">
        <v>0</v>
      </c>
      <c r="T744" s="239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40" t="s">
        <v>155</v>
      </c>
      <c r="AT744" s="240" t="s">
        <v>159</v>
      </c>
      <c r="AU744" s="240" t="s">
        <v>89</v>
      </c>
      <c r="AY744" s="17" t="s">
        <v>156</v>
      </c>
      <c r="BE744" s="241">
        <f>IF(N744="základní",J744,0)</f>
        <v>0</v>
      </c>
      <c r="BF744" s="241">
        <f>IF(N744="snížená",J744,0)</f>
        <v>0</v>
      </c>
      <c r="BG744" s="241">
        <f>IF(N744="zákl. přenesená",J744,0)</f>
        <v>0</v>
      </c>
      <c r="BH744" s="241">
        <f>IF(N744="sníž. přenesená",J744,0)</f>
        <v>0</v>
      </c>
      <c r="BI744" s="241">
        <f>IF(N744="nulová",J744,0)</f>
        <v>0</v>
      </c>
      <c r="BJ744" s="17" t="s">
        <v>87</v>
      </c>
      <c r="BK744" s="241">
        <f>ROUND(I744*H744,2)</f>
        <v>0</v>
      </c>
      <c r="BL744" s="17" t="s">
        <v>155</v>
      </c>
      <c r="BM744" s="240" t="s">
        <v>1065</v>
      </c>
    </row>
    <row r="745" spans="1:47" s="2" customFormat="1" ht="12">
      <c r="A745" s="38"/>
      <c r="B745" s="39"/>
      <c r="C745" s="40"/>
      <c r="D745" s="242" t="s">
        <v>165</v>
      </c>
      <c r="E745" s="40"/>
      <c r="F745" s="243" t="s">
        <v>1064</v>
      </c>
      <c r="G745" s="40"/>
      <c r="H745" s="40"/>
      <c r="I745" s="244"/>
      <c r="J745" s="40"/>
      <c r="K745" s="40"/>
      <c r="L745" s="44"/>
      <c r="M745" s="245"/>
      <c r="N745" s="246"/>
      <c r="O745" s="91"/>
      <c r="P745" s="91"/>
      <c r="Q745" s="91"/>
      <c r="R745" s="91"/>
      <c r="S745" s="91"/>
      <c r="T745" s="92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T745" s="17" t="s">
        <v>165</v>
      </c>
      <c r="AU745" s="17" t="s">
        <v>89</v>
      </c>
    </row>
    <row r="746" spans="1:65" s="2" customFormat="1" ht="24.15" customHeight="1">
      <c r="A746" s="38"/>
      <c r="B746" s="39"/>
      <c r="C746" s="228" t="s">
        <v>1066</v>
      </c>
      <c r="D746" s="228" t="s">
        <v>159</v>
      </c>
      <c r="E746" s="229" t="s">
        <v>1067</v>
      </c>
      <c r="F746" s="230" t="s">
        <v>1068</v>
      </c>
      <c r="G746" s="231" t="s">
        <v>162</v>
      </c>
      <c r="H746" s="232">
        <v>1</v>
      </c>
      <c r="I746" s="233"/>
      <c r="J746" s="234">
        <f>ROUND(I746*H746,2)</f>
        <v>0</v>
      </c>
      <c r="K746" s="235"/>
      <c r="L746" s="44"/>
      <c r="M746" s="236" t="s">
        <v>1</v>
      </c>
      <c r="N746" s="237" t="s">
        <v>44</v>
      </c>
      <c r="O746" s="91"/>
      <c r="P746" s="238">
        <f>O746*H746</f>
        <v>0</v>
      </c>
      <c r="Q746" s="238">
        <v>0</v>
      </c>
      <c r="R746" s="238">
        <f>Q746*H746</f>
        <v>0</v>
      </c>
      <c r="S746" s="238">
        <v>0</v>
      </c>
      <c r="T746" s="239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40" t="s">
        <v>155</v>
      </c>
      <c r="AT746" s="240" t="s">
        <v>159</v>
      </c>
      <c r="AU746" s="240" t="s">
        <v>89</v>
      </c>
      <c r="AY746" s="17" t="s">
        <v>156</v>
      </c>
      <c r="BE746" s="241">
        <f>IF(N746="základní",J746,0)</f>
        <v>0</v>
      </c>
      <c r="BF746" s="241">
        <f>IF(N746="snížená",J746,0)</f>
        <v>0</v>
      </c>
      <c r="BG746" s="241">
        <f>IF(N746="zákl. přenesená",J746,0)</f>
        <v>0</v>
      </c>
      <c r="BH746" s="241">
        <f>IF(N746="sníž. přenesená",J746,0)</f>
        <v>0</v>
      </c>
      <c r="BI746" s="241">
        <f>IF(N746="nulová",J746,0)</f>
        <v>0</v>
      </c>
      <c r="BJ746" s="17" t="s">
        <v>87</v>
      </c>
      <c r="BK746" s="241">
        <f>ROUND(I746*H746,2)</f>
        <v>0</v>
      </c>
      <c r="BL746" s="17" t="s">
        <v>155</v>
      </c>
      <c r="BM746" s="240" t="s">
        <v>1069</v>
      </c>
    </row>
    <row r="747" spans="1:47" s="2" customFormat="1" ht="12">
      <c r="A747" s="38"/>
      <c r="B747" s="39"/>
      <c r="C747" s="40"/>
      <c r="D747" s="242" t="s">
        <v>165</v>
      </c>
      <c r="E747" s="40"/>
      <c r="F747" s="243" t="s">
        <v>1070</v>
      </c>
      <c r="G747" s="40"/>
      <c r="H747" s="40"/>
      <c r="I747" s="244"/>
      <c r="J747" s="40"/>
      <c r="K747" s="40"/>
      <c r="L747" s="44"/>
      <c r="M747" s="245"/>
      <c r="N747" s="246"/>
      <c r="O747" s="91"/>
      <c r="P747" s="91"/>
      <c r="Q747" s="91"/>
      <c r="R747" s="91"/>
      <c r="S747" s="91"/>
      <c r="T747" s="92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165</v>
      </c>
      <c r="AU747" s="17" t="s">
        <v>89</v>
      </c>
    </row>
    <row r="748" spans="1:65" s="2" customFormat="1" ht="24.15" customHeight="1">
      <c r="A748" s="38"/>
      <c r="B748" s="39"/>
      <c r="C748" s="228" t="s">
        <v>1071</v>
      </c>
      <c r="D748" s="228" t="s">
        <v>159</v>
      </c>
      <c r="E748" s="229" t="s">
        <v>1072</v>
      </c>
      <c r="F748" s="230" t="s">
        <v>1073</v>
      </c>
      <c r="G748" s="231" t="s">
        <v>254</v>
      </c>
      <c r="H748" s="232">
        <v>36</v>
      </c>
      <c r="I748" s="233"/>
      <c r="J748" s="234">
        <f>ROUND(I748*H748,2)</f>
        <v>0</v>
      </c>
      <c r="K748" s="235"/>
      <c r="L748" s="44"/>
      <c r="M748" s="236" t="s">
        <v>1</v>
      </c>
      <c r="N748" s="237" t="s">
        <v>44</v>
      </c>
      <c r="O748" s="91"/>
      <c r="P748" s="238">
        <f>O748*H748</f>
        <v>0</v>
      </c>
      <c r="Q748" s="238">
        <v>0</v>
      </c>
      <c r="R748" s="238">
        <f>Q748*H748</f>
        <v>0</v>
      </c>
      <c r="S748" s="238">
        <v>0</v>
      </c>
      <c r="T748" s="239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40" t="s">
        <v>155</v>
      </c>
      <c r="AT748" s="240" t="s">
        <v>159</v>
      </c>
      <c r="AU748" s="240" t="s">
        <v>89</v>
      </c>
      <c r="AY748" s="17" t="s">
        <v>156</v>
      </c>
      <c r="BE748" s="241">
        <f>IF(N748="základní",J748,0)</f>
        <v>0</v>
      </c>
      <c r="BF748" s="241">
        <f>IF(N748="snížená",J748,0)</f>
        <v>0</v>
      </c>
      <c r="BG748" s="241">
        <f>IF(N748="zákl. přenesená",J748,0)</f>
        <v>0</v>
      </c>
      <c r="BH748" s="241">
        <f>IF(N748="sníž. přenesená",J748,0)</f>
        <v>0</v>
      </c>
      <c r="BI748" s="241">
        <f>IF(N748="nulová",J748,0)</f>
        <v>0</v>
      </c>
      <c r="BJ748" s="17" t="s">
        <v>87</v>
      </c>
      <c r="BK748" s="241">
        <f>ROUND(I748*H748,2)</f>
        <v>0</v>
      </c>
      <c r="BL748" s="17" t="s">
        <v>155</v>
      </c>
      <c r="BM748" s="240" t="s">
        <v>1074</v>
      </c>
    </row>
    <row r="749" spans="1:47" s="2" customFormat="1" ht="12">
      <c r="A749" s="38"/>
      <c r="B749" s="39"/>
      <c r="C749" s="40"/>
      <c r="D749" s="242" t="s">
        <v>165</v>
      </c>
      <c r="E749" s="40"/>
      <c r="F749" s="243" t="s">
        <v>1075</v>
      </c>
      <c r="G749" s="40"/>
      <c r="H749" s="40"/>
      <c r="I749" s="244"/>
      <c r="J749" s="40"/>
      <c r="K749" s="40"/>
      <c r="L749" s="44"/>
      <c r="M749" s="245"/>
      <c r="N749" s="246"/>
      <c r="O749" s="91"/>
      <c r="P749" s="91"/>
      <c r="Q749" s="91"/>
      <c r="R749" s="91"/>
      <c r="S749" s="91"/>
      <c r="T749" s="92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T749" s="17" t="s">
        <v>165</v>
      </c>
      <c r="AU749" s="17" t="s">
        <v>89</v>
      </c>
    </row>
    <row r="750" spans="1:51" s="13" customFormat="1" ht="12">
      <c r="A750" s="13"/>
      <c r="B750" s="251"/>
      <c r="C750" s="252"/>
      <c r="D750" s="242" t="s">
        <v>257</v>
      </c>
      <c r="E750" s="253" t="s">
        <v>1</v>
      </c>
      <c r="F750" s="254" t="s">
        <v>1076</v>
      </c>
      <c r="G750" s="252"/>
      <c r="H750" s="255">
        <v>36</v>
      </c>
      <c r="I750" s="256"/>
      <c r="J750" s="252"/>
      <c r="K750" s="252"/>
      <c r="L750" s="257"/>
      <c r="M750" s="258"/>
      <c r="N750" s="259"/>
      <c r="O750" s="259"/>
      <c r="P750" s="259"/>
      <c r="Q750" s="259"/>
      <c r="R750" s="259"/>
      <c r="S750" s="259"/>
      <c r="T750" s="260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61" t="s">
        <v>257</v>
      </c>
      <c r="AU750" s="261" t="s">
        <v>89</v>
      </c>
      <c r="AV750" s="13" t="s">
        <v>89</v>
      </c>
      <c r="AW750" s="13" t="s">
        <v>35</v>
      </c>
      <c r="AX750" s="13" t="s">
        <v>87</v>
      </c>
      <c r="AY750" s="261" t="s">
        <v>156</v>
      </c>
    </row>
    <row r="751" spans="1:65" s="2" customFormat="1" ht="24.15" customHeight="1">
      <c r="A751" s="38"/>
      <c r="B751" s="39"/>
      <c r="C751" s="228" t="s">
        <v>1077</v>
      </c>
      <c r="D751" s="228" t="s">
        <v>159</v>
      </c>
      <c r="E751" s="229" t="s">
        <v>1078</v>
      </c>
      <c r="F751" s="230" t="s">
        <v>1079</v>
      </c>
      <c r="G751" s="231" t="s">
        <v>254</v>
      </c>
      <c r="H751" s="232">
        <v>10.8</v>
      </c>
      <c r="I751" s="233"/>
      <c r="J751" s="234">
        <f>ROUND(I751*H751,2)</f>
        <v>0</v>
      </c>
      <c r="K751" s="235"/>
      <c r="L751" s="44"/>
      <c r="M751" s="236" t="s">
        <v>1</v>
      </c>
      <c r="N751" s="237" t="s">
        <v>44</v>
      </c>
      <c r="O751" s="91"/>
      <c r="P751" s="238">
        <f>O751*H751</f>
        <v>0</v>
      </c>
      <c r="Q751" s="238">
        <v>0</v>
      </c>
      <c r="R751" s="238">
        <f>Q751*H751</f>
        <v>0</v>
      </c>
      <c r="S751" s="238">
        <v>0</v>
      </c>
      <c r="T751" s="239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40" t="s">
        <v>155</v>
      </c>
      <c r="AT751" s="240" t="s">
        <v>159</v>
      </c>
      <c r="AU751" s="240" t="s">
        <v>89</v>
      </c>
      <c r="AY751" s="17" t="s">
        <v>156</v>
      </c>
      <c r="BE751" s="241">
        <f>IF(N751="základní",J751,0)</f>
        <v>0</v>
      </c>
      <c r="BF751" s="241">
        <f>IF(N751="snížená",J751,0)</f>
        <v>0</v>
      </c>
      <c r="BG751" s="241">
        <f>IF(N751="zákl. přenesená",J751,0)</f>
        <v>0</v>
      </c>
      <c r="BH751" s="241">
        <f>IF(N751="sníž. přenesená",J751,0)</f>
        <v>0</v>
      </c>
      <c r="BI751" s="241">
        <f>IF(N751="nulová",J751,0)</f>
        <v>0</v>
      </c>
      <c r="BJ751" s="17" t="s">
        <v>87</v>
      </c>
      <c r="BK751" s="241">
        <f>ROUND(I751*H751,2)</f>
        <v>0</v>
      </c>
      <c r="BL751" s="17" t="s">
        <v>155</v>
      </c>
      <c r="BM751" s="240" t="s">
        <v>1080</v>
      </c>
    </row>
    <row r="752" spans="1:47" s="2" customFormat="1" ht="12">
      <c r="A752" s="38"/>
      <c r="B752" s="39"/>
      <c r="C752" s="40"/>
      <c r="D752" s="242" t="s">
        <v>165</v>
      </c>
      <c r="E752" s="40"/>
      <c r="F752" s="243" t="s">
        <v>1079</v>
      </c>
      <c r="G752" s="40"/>
      <c r="H752" s="40"/>
      <c r="I752" s="244"/>
      <c r="J752" s="40"/>
      <c r="K752" s="40"/>
      <c r="L752" s="44"/>
      <c r="M752" s="245"/>
      <c r="N752" s="246"/>
      <c r="O752" s="91"/>
      <c r="P752" s="91"/>
      <c r="Q752" s="91"/>
      <c r="R752" s="91"/>
      <c r="S752" s="91"/>
      <c r="T752" s="92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T752" s="17" t="s">
        <v>165</v>
      </c>
      <c r="AU752" s="17" t="s">
        <v>89</v>
      </c>
    </row>
    <row r="753" spans="1:51" s="13" customFormat="1" ht="12">
      <c r="A753" s="13"/>
      <c r="B753" s="251"/>
      <c r="C753" s="252"/>
      <c r="D753" s="242" t="s">
        <v>257</v>
      </c>
      <c r="E753" s="253" t="s">
        <v>1</v>
      </c>
      <c r="F753" s="254" t="s">
        <v>1081</v>
      </c>
      <c r="G753" s="252"/>
      <c r="H753" s="255">
        <v>10.8</v>
      </c>
      <c r="I753" s="256"/>
      <c r="J753" s="252"/>
      <c r="K753" s="252"/>
      <c r="L753" s="257"/>
      <c r="M753" s="258"/>
      <c r="N753" s="259"/>
      <c r="O753" s="259"/>
      <c r="P753" s="259"/>
      <c r="Q753" s="259"/>
      <c r="R753" s="259"/>
      <c r="S753" s="259"/>
      <c r="T753" s="26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1" t="s">
        <v>257</v>
      </c>
      <c r="AU753" s="261" t="s">
        <v>89</v>
      </c>
      <c r="AV753" s="13" t="s">
        <v>89</v>
      </c>
      <c r="AW753" s="13" t="s">
        <v>35</v>
      </c>
      <c r="AX753" s="13" t="s">
        <v>79</v>
      </c>
      <c r="AY753" s="261" t="s">
        <v>156</v>
      </c>
    </row>
    <row r="754" spans="1:51" s="14" customFormat="1" ht="12">
      <c r="A754" s="14"/>
      <c r="B754" s="262"/>
      <c r="C754" s="263"/>
      <c r="D754" s="242" t="s">
        <v>257</v>
      </c>
      <c r="E754" s="264" t="s">
        <v>1</v>
      </c>
      <c r="F754" s="265" t="s">
        <v>1082</v>
      </c>
      <c r="G754" s="263"/>
      <c r="H754" s="266">
        <v>10.8</v>
      </c>
      <c r="I754" s="267"/>
      <c r="J754" s="263"/>
      <c r="K754" s="263"/>
      <c r="L754" s="268"/>
      <c r="M754" s="269"/>
      <c r="N754" s="270"/>
      <c r="O754" s="270"/>
      <c r="P754" s="270"/>
      <c r="Q754" s="270"/>
      <c r="R754" s="270"/>
      <c r="S754" s="270"/>
      <c r="T754" s="271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2" t="s">
        <v>257</v>
      </c>
      <c r="AU754" s="272" t="s">
        <v>89</v>
      </c>
      <c r="AV754" s="14" t="s">
        <v>105</v>
      </c>
      <c r="AW754" s="14" t="s">
        <v>35</v>
      </c>
      <c r="AX754" s="14" t="s">
        <v>87</v>
      </c>
      <c r="AY754" s="272" t="s">
        <v>156</v>
      </c>
    </row>
    <row r="755" spans="1:65" s="2" customFormat="1" ht="24.15" customHeight="1">
      <c r="A755" s="38"/>
      <c r="B755" s="39"/>
      <c r="C755" s="228" t="s">
        <v>1083</v>
      </c>
      <c r="D755" s="228" t="s">
        <v>159</v>
      </c>
      <c r="E755" s="229" t="s">
        <v>1084</v>
      </c>
      <c r="F755" s="230" t="s">
        <v>1085</v>
      </c>
      <c r="G755" s="231" t="s">
        <v>162</v>
      </c>
      <c r="H755" s="232">
        <v>12</v>
      </c>
      <c r="I755" s="233"/>
      <c r="J755" s="234">
        <f>ROUND(I755*H755,2)</f>
        <v>0</v>
      </c>
      <c r="K755" s="235"/>
      <c r="L755" s="44"/>
      <c r="M755" s="236" t="s">
        <v>1</v>
      </c>
      <c r="N755" s="237" t="s">
        <v>44</v>
      </c>
      <c r="O755" s="91"/>
      <c r="P755" s="238">
        <f>O755*H755</f>
        <v>0</v>
      </c>
      <c r="Q755" s="238">
        <v>0</v>
      </c>
      <c r="R755" s="238">
        <f>Q755*H755</f>
        <v>0</v>
      </c>
      <c r="S755" s="238">
        <v>0</v>
      </c>
      <c r="T755" s="239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40" t="s">
        <v>155</v>
      </c>
      <c r="AT755" s="240" t="s">
        <v>159</v>
      </c>
      <c r="AU755" s="240" t="s">
        <v>89</v>
      </c>
      <c r="AY755" s="17" t="s">
        <v>156</v>
      </c>
      <c r="BE755" s="241">
        <f>IF(N755="základní",J755,0)</f>
        <v>0</v>
      </c>
      <c r="BF755" s="241">
        <f>IF(N755="snížená",J755,0)</f>
        <v>0</v>
      </c>
      <c r="BG755" s="241">
        <f>IF(N755="zákl. přenesená",J755,0)</f>
        <v>0</v>
      </c>
      <c r="BH755" s="241">
        <f>IF(N755="sníž. přenesená",J755,0)</f>
        <v>0</v>
      </c>
      <c r="BI755" s="241">
        <f>IF(N755="nulová",J755,0)</f>
        <v>0</v>
      </c>
      <c r="BJ755" s="17" t="s">
        <v>87</v>
      </c>
      <c r="BK755" s="241">
        <f>ROUND(I755*H755,2)</f>
        <v>0</v>
      </c>
      <c r="BL755" s="17" t="s">
        <v>155</v>
      </c>
      <c r="BM755" s="240" t="s">
        <v>1086</v>
      </c>
    </row>
    <row r="756" spans="1:47" s="2" customFormat="1" ht="12">
      <c r="A756" s="38"/>
      <c r="B756" s="39"/>
      <c r="C756" s="40"/>
      <c r="D756" s="242" t="s">
        <v>165</v>
      </c>
      <c r="E756" s="40"/>
      <c r="F756" s="243" t="s">
        <v>1085</v>
      </c>
      <c r="G756" s="40"/>
      <c r="H756" s="40"/>
      <c r="I756" s="244"/>
      <c r="J756" s="40"/>
      <c r="K756" s="40"/>
      <c r="L756" s="44"/>
      <c r="M756" s="245"/>
      <c r="N756" s="246"/>
      <c r="O756" s="91"/>
      <c r="P756" s="91"/>
      <c r="Q756" s="91"/>
      <c r="R756" s="91"/>
      <c r="S756" s="91"/>
      <c r="T756" s="92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T756" s="17" t="s">
        <v>165</v>
      </c>
      <c r="AU756" s="17" t="s">
        <v>89</v>
      </c>
    </row>
    <row r="757" spans="1:65" s="2" customFormat="1" ht="24.15" customHeight="1">
      <c r="A757" s="38"/>
      <c r="B757" s="39"/>
      <c r="C757" s="228" t="s">
        <v>1087</v>
      </c>
      <c r="D757" s="228" t="s">
        <v>159</v>
      </c>
      <c r="E757" s="229" t="s">
        <v>1088</v>
      </c>
      <c r="F757" s="230" t="s">
        <v>1089</v>
      </c>
      <c r="G757" s="231" t="s">
        <v>162</v>
      </c>
      <c r="H757" s="232">
        <v>1</v>
      </c>
      <c r="I757" s="233"/>
      <c r="J757" s="234">
        <f>ROUND(I757*H757,2)</f>
        <v>0</v>
      </c>
      <c r="K757" s="235"/>
      <c r="L757" s="44"/>
      <c r="M757" s="236" t="s">
        <v>1</v>
      </c>
      <c r="N757" s="237" t="s">
        <v>44</v>
      </c>
      <c r="O757" s="91"/>
      <c r="P757" s="238">
        <f>O757*H757</f>
        <v>0</v>
      </c>
      <c r="Q757" s="238">
        <v>0</v>
      </c>
      <c r="R757" s="238">
        <f>Q757*H757</f>
        <v>0</v>
      </c>
      <c r="S757" s="238">
        <v>0</v>
      </c>
      <c r="T757" s="239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40" t="s">
        <v>155</v>
      </c>
      <c r="AT757" s="240" t="s">
        <v>159</v>
      </c>
      <c r="AU757" s="240" t="s">
        <v>89</v>
      </c>
      <c r="AY757" s="17" t="s">
        <v>156</v>
      </c>
      <c r="BE757" s="241">
        <f>IF(N757="základní",J757,0)</f>
        <v>0</v>
      </c>
      <c r="BF757" s="241">
        <f>IF(N757="snížená",J757,0)</f>
        <v>0</v>
      </c>
      <c r="BG757" s="241">
        <f>IF(N757="zákl. přenesená",J757,0)</f>
        <v>0</v>
      </c>
      <c r="BH757" s="241">
        <f>IF(N757="sníž. přenesená",J757,0)</f>
        <v>0</v>
      </c>
      <c r="BI757" s="241">
        <f>IF(N757="nulová",J757,0)</f>
        <v>0</v>
      </c>
      <c r="BJ757" s="17" t="s">
        <v>87</v>
      </c>
      <c r="BK757" s="241">
        <f>ROUND(I757*H757,2)</f>
        <v>0</v>
      </c>
      <c r="BL757" s="17" t="s">
        <v>155</v>
      </c>
      <c r="BM757" s="240" t="s">
        <v>1090</v>
      </c>
    </row>
    <row r="758" spans="1:47" s="2" customFormat="1" ht="12">
      <c r="A758" s="38"/>
      <c r="B758" s="39"/>
      <c r="C758" s="40"/>
      <c r="D758" s="242" t="s">
        <v>165</v>
      </c>
      <c r="E758" s="40"/>
      <c r="F758" s="243" t="s">
        <v>1089</v>
      </c>
      <c r="G758" s="40"/>
      <c r="H758" s="40"/>
      <c r="I758" s="244"/>
      <c r="J758" s="40"/>
      <c r="K758" s="40"/>
      <c r="L758" s="44"/>
      <c r="M758" s="245"/>
      <c r="N758" s="246"/>
      <c r="O758" s="91"/>
      <c r="P758" s="91"/>
      <c r="Q758" s="91"/>
      <c r="R758" s="91"/>
      <c r="S758" s="91"/>
      <c r="T758" s="92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T758" s="17" t="s">
        <v>165</v>
      </c>
      <c r="AU758" s="17" t="s">
        <v>89</v>
      </c>
    </row>
    <row r="759" spans="1:65" s="2" customFormat="1" ht="24.15" customHeight="1">
      <c r="A759" s="38"/>
      <c r="B759" s="39"/>
      <c r="C759" s="228" t="s">
        <v>1091</v>
      </c>
      <c r="D759" s="228" t="s">
        <v>159</v>
      </c>
      <c r="E759" s="229" t="s">
        <v>1092</v>
      </c>
      <c r="F759" s="230" t="s">
        <v>1093</v>
      </c>
      <c r="G759" s="231" t="s">
        <v>162</v>
      </c>
      <c r="H759" s="232">
        <v>1</v>
      </c>
      <c r="I759" s="233"/>
      <c r="J759" s="234">
        <f>ROUND(I759*H759,2)</f>
        <v>0</v>
      </c>
      <c r="K759" s="235"/>
      <c r="L759" s="44"/>
      <c r="M759" s="236" t="s">
        <v>1</v>
      </c>
      <c r="N759" s="237" t="s">
        <v>44</v>
      </c>
      <c r="O759" s="91"/>
      <c r="P759" s="238">
        <f>O759*H759</f>
        <v>0</v>
      </c>
      <c r="Q759" s="238">
        <v>0</v>
      </c>
      <c r="R759" s="238">
        <f>Q759*H759</f>
        <v>0</v>
      </c>
      <c r="S759" s="238">
        <v>0</v>
      </c>
      <c r="T759" s="239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40" t="s">
        <v>155</v>
      </c>
      <c r="AT759" s="240" t="s">
        <v>159</v>
      </c>
      <c r="AU759" s="240" t="s">
        <v>89</v>
      </c>
      <c r="AY759" s="17" t="s">
        <v>156</v>
      </c>
      <c r="BE759" s="241">
        <f>IF(N759="základní",J759,0)</f>
        <v>0</v>
      </c>
      <c r="BF759" s="241">
        <f>IF(N759="snížená",J759,0)</f>
        <v>0</v>
      </c>
      <c r="BG759" s="241">
        <f>IF(N759="zákl. přenesená",J759,0)</f>
        <v>0</v>
      </c>
      <c r="BH759" s="241">
        <f>IF(N759="sníž. přenesená",J759,0)</f>
        <v>0</v>
      </c>
      <c r="BI759" s="241">
        <f>IF(N759="nulová",J759,0)</f>
        <v>0</v>
      </c>
      <c r="BJ759" s="17" t="s">
        <v>87</v>
      </c>
      <c r="BK759" s="241">
        <f>ROUND(I759*H759,2)</f>
        <v>0</v>
      </c>
      <c r="BL759" s="17" t="s">
        <v>155</v>
      </c>
      <c r="BM759" s="240" t="s">
        <v>1094</v>
      </c>
    </row>
    <row r="760" spans="1:47" s="2" customFormat="1" ht="12">
      <c r="A760" s="38"/>
      <c r="B760" s="39"/>
      <c r="C760" s="40"/>
      <c r="D760" s="242" t="s">
        <v>165</v>
      </c>
      <c r="E760" s="40"/>
      <c r="F760" s="243" t="s">
        <v>1093</v>
      </c>
      <c r="G760" s="40"/>
      <c r="H760" s="40"/>
      <c r="I760" s="244"/>
      <c r="J760" s="40"/>
      <c r="K760" s="40"/>
      <c r="L760" s="44"/>
      <c r="M760" s="245"/>
      <c r="N760" s="246"/>
      <c r="O760" s="91"/>
      <c r="P760" s="91"/>
      <c r="Q760" s="91"/>
      <c r="R760" s="91"/>
      <c r="S760" s="91"/>
      <c r="T760" s="92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T760" s="17" t="s">
        <v>165</v>
      </c>
      <c r="AU760" s="17" t="s">
        <v>89</v>
      </c>
    </row>
    <row r="761" spans="1:63" s="12" customFormat="1" ht="22.8" customHeight="1">
      <c r="A761" s="12"/>
      <c r="B761" s="212"/>
      <c r="C761" s="213"/>
      <c r="D761" s="214" t="s">
        <v>78</v>
      </c>
      <c r="E761" s="226" t="s">
        <v>1095</v>
      </c>
      <c r="F761" s="226" t="s">
        <v>1096</v>
      </c>
      <c r="G761" s="213"/>
      <c r="H761" s="213"/>
      <c r="I761" s="216"/>
      <c r="J761" s="227">
        <f>BK761</f>
        <v>0</v>
      </c>
      <c r="K761" s="213"/>
      <c r="L761" s="218"/>
      <c r="M761" s="219"/>
      <c r="N761" s="220"/>
      <c r="O761" s="220"/>
      <c r="P761" s="221">
        <f>SUM(P762:P801)</f>
        <v>0</v>
      </c>
      <c r="Q761" s="220"/>
      <c r="R761" s="221">
        <f>SUM(R762:R801)</f>
        <v>0</v>
      </c>
      <c r="S761" s="220"/>
      <c r="T761" s="222">
        <f>SUM(T762:T801)</f>
        <v>0</v>
      </c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R761" s="223" t="s">
        <v>87</v>
      </c>
      <c r="AT761" s="224" t="s">
        <v>78</v>
      </c>
      <c r="AU761" s="224" t="s">
        <v>87</v>
      </c>
      <c r="AY761" s="223" t="s">
        <v>156</v>
      </c>
      <c r="BK761" s="225">
        <f>SUM(BK762:BK801)</f>
        <v>0</v>
      </c>
    </row>
    <row r="762" spans="1:65" s="2" customFormat="1" ht="16.5" customHeight="1">
      <c r="A762" s="38"/>
      <c r="B762" s="39"/>
      <c r="C762" s="228" t="s">
        <v>1097</v>
      </c>
      <c r="D762" s="228" t="s">
        <v>159</v>
      </c>
      <c r="E762" s="229" t="s">
        <v>1098</v>
      </c>
      <c r="F762" s="230" t="s">
        <v>1099</v>
      </c>
      <c r="G762" s="231" t="s">
        <v>254</v>
      </c>
      <c r="H762" s="232">
        <v>10</v>
      </c>
      <c r="I762" s="233"/>
      <c r="J762" s="234">
        <f>ROUND(I762*H762,2)</f>
        <v>0</v>
      </c>
      <c r="K762" s="235"/>
      <c r="L762" s="44"/>
      <c r="M762" s="236" t="s">
        <v>1</v>
      </c>
      <c r="N762" s="237" t="s">
        <v>44</v>
      </c>
      <c r="O762" s="91"/>
      <c r="P762" s="238">
        <f>O762*H762</f>
        <v>0</v>
      </c>
      <c r="Q762" s="238">
        <v>0</v>
      </c>
      <c r="R762" s="238">
        <f>Q762*H762</f>
        <v>0</v>
      </c>
      <c r="S762" s="238">
        <v>0</v>
      </c>
      <c r="T762" s="239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40" t="s">
        <v>155</v>
      </c>
      <c r="AT762" s="240" t="s">
        <v>159</v>
      </c>
      <c r="AU762" s="240" t="s">
        <v>89</v>
      </c>
      <c r="AY762" s="17" t="s">
        <v>156</v>
      </c>
      <c r="BE762" s="241">
        <f>IF(N762="základní",J762,0)</f>
        <v>0</v>
      </c>
      <c r="BF762" s="241">
        <f>IF(N762="snížená",J762,0)</f>
        <v>0</v>
      </c>
      <c r="BG762" s="241">
        <f>IF(N762="zákl. přenesená",J762,0)</f>
        <v>0</v>
      </c>
      <c r="BH762" s="241">
        <f>IF(N762="sníž. přenesená",J762,0)</f>
        <v>0</v>
      </c>
      <c r="BI762" s="241">
        <f>IF(N762="nulová",J762,0)</f>
        <v>0</v>
      </c>
      <c r="BJ762" s="17" t="s">
        <v>87</v>
      </c>
      <c r="BK762" s="241">
        <f>ROUND(I762*H762,2)</f>
        <v>0</v>
      </c>
      <c r="BL762" s="17" t="s">
        <v>155</v>
      </c>
      <c r="BM762" s="240" t="s">
        <v>1100</v>
      </c>
    </row>
    <row r="763" spans="1:47" s="2" customFormat="1" ht="12">
      <c r="A763" s="38"/>
      <c r="B763" s="39"/>
      <c r="C763" s="40"/>
      <c r="D763" s="242" t="s">
        <v>165</v>
      </c>
      <c r="E763" s="40"/>
      <c r="F763" s="243" t="s">
        <v>1101</v>
      </c>
      <c r="G763" s="40"/>
      <c r="H763" s="40"/>
      <c r="I763" s="244"/>
      <c r="J763" s="40"/>
      <c r="K763" s="40"/>
      <c r="L763" s="44"/>
      <c r="M763" s="245"/>
      <c r="N763" s="246"/>
      <c r="O763" s="91"/>
      <c r="P763" s="91"/>
      <c r="Q763" s="91"/>
      <c r="R763" s="91"/>
      <c r="S763" s="91"/>
      <c r="T763" s="92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T763" s="17" t="s">
        <v>165</v>
      </c>
      <c r="AU763" s="17" t="s">
        <v>89</v>
      </c>
    </row>
    <row r="764" spans="1:65" s="2" customFormat="1" ht="24.15" customHeight="1">
      <c r="A764" s="38"/>
      <c r="B764" s="39"/>
      <c r="C764" s="228" t="s">
        <v>1102</v>
      </c>
      <c r="D764" s="228" t="s">
        <v>159</v>
      </c>
      <c r="E764" s="229" t="s">
        <v>1103</v>
      </c>
      <c r="F764" s="230" t="s">
        <v>1104</v>
      </c>
      <c r="G764" s="231" t="s">
        <v>254</v>
      </c>
      <c r="H764" s="232">
        <v>45</v>
      </c>
      <c r="I764" s="233"/>
      <c r="J764" s="234">
        <f>ROUND(I764*H764,2)</f>
        <v>0</v>
      </c>
      <c r="K764" s="235"/>
      <c r="L764" s="44"/>
      <c r="M764" s="236" t="s">
        <v>1</v>
      </c>
      <c r="N764" s="237" t="s">
        <v>44</v>
      </c>
      <c r="O764" s="91"/>
      <c r="P764" s="238">
        <f>O764*H764</f>
        <v>0</v>
      </c>
      <c r="Q764" s="238">
        <v>0</v>
      </c>
      <c r="R764" s="238">
        <f>Q764*H764</f>
        <v>0</v>
      </c>
      <c r="S764" s="238">
        <v>0</v>
      </c>
      <c r="T764" s="239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40" t="s">
        <v>155</v>
      </c>
      <c r="AT764" s="240" t="s">
        <v>159</v>
      </c>
      <c r="AU764" s="240" t="s">
        <v>89</v>
      </c>
      <c r="AY764" s="17" t="s">
        <v>156</v>
      </c>
      <c r="BE764" s="241">
        <f>IF(N764="základní",J764,0)</f>
        <v>0</v>
      </c>
      <c r="BF764" s="241">
        <f>IF(N764="snížená",J764,0)</f>
        <v>0</v>
      </c>
      <c r="BG764" s="241">
        <f>IF(N764="zákl. přenesená",J764,0)</f>
        <v>0</v>
      </c>
      <c r="BH764" s="241">
        <f>IF(N764="sníž. přenesená",J764,0)</f>
        <v>0</v>
      </c>
      <c r="BI764" s="241">
        <f>IF(N764="nulová",J764,0)</f>
        <v>0</v>
      </c>
      <c r="BJ764" s="17" t="s">
        <v>87</v>
      </c>
      <c r="BK764" s="241">
        <f>ROUND(I764*H764,2)</f>
        <v>0</v>
      </c>
      <c r="BL764" s="17" t="s">
        <v>155</v>
      </c>
      <c r="BM764" s="240" t="s">
        <v>1105</v>
      </c>
    </row>
    <row r="765" spans="1:47" s="2" customFormat="1" ht="12">
      <c r="A765" s="38"/>
      <c r="B765" s="39"/>
      <c r="C765" s="40"/>
      <c r="D765" s="242" t="s">
        <v>165</v>
      </c>
      <c r="E765" s="40"/>
      <c r="F765" s="243" t="s">
        <v>1106</v>
      </c>
      <c r="G765" s="40"/>
      <c r="H765" s="40"/>
      <c r="I765" s="244"/>
      <c r="J765" s="40"/>
      <c r="K765" s="40"/>
      <c r="L765" s="44"/>
      <c r="M765" s="245"/>
      <c r="N765" s="246"/>
      <c r="O765" s="91"/>
      <c r="P765" s="91"/>
      <c r="Q765" s="91"/>
      <c r="R765" s="91"/>
      <c r="S765" s="91"/>
      <c r="T765" s="92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T765" s="17" t="s">
        <v>165</v>
      </c>
      <c r="AU765" s="17" t="s">
        <v>89</v>
      </c>
    </row>
    <row r="766" spans="1:65" s="2" customFormat="1" ht="24.15" customHeight="1">
      <c r="A766" s="38"/>
      <c r="B766" s="39"/>
      <c r="C766" s="228" t="s">
        <v>1107</v>
      </c>
      <c r="D766" s="228" t="s">
        <v>159</v>
      </c>
      <c r="E766" s="229" t="s">
        <v>1108</v>
      </c>
      <c r="F766" s="230" t="s">
        <v>1109</v>
      </c>
      <c r="G766" s="231" t="s">
        <v>301</v>
      </c>
      <c r="H766" s="232">
        <v>87.65</v>
      </c>
      <c r="I766" s="233"/>
      <c r="J766" s="234">
        <f>ROUND(I766*H766,2)</f>
        <v>0</v>
      </c>
      <c r="K766" s="235"/>
      <c r="L766" s="44"/>
      <c r="M766" s="236" t="s">
        <v>1</v>
      </c>
      <c r="N766" s="237" t="s">
        <v>44</v>
      </c>
      <c r="O766" s="91"/>
      <c r="P766" s="238">
        <f>O766*H766</f>
        <v>0</v>
      </c>
      <c r="Q766" s="238">
        <v>0</v>
      </c>
      <c r="R766" s="238">
        <f>Q766*H766</f>
        <v>0</v>
      </c>
      <c r="S766" s="238">
        <v>0</v>
      </c>
      <c r="T766" s="239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40" t="s">
        <v>155</v>
      </c>
      <c r="AT766" s="240" t="s">
        <v>159</v>
      </c>
      <c r="AU766" s="240" t="s">
        <v>89</v>
      </c>
      <c r="AY766" s="17" t="s">
        <v>156</v>
      </c>
      <c r="BE766" s="241">
        <f>IF(N766="základní",J766,0)</f>
        <v>0</v>
      </c>
      <c r="BF766" s="241">
        <f>IF(N766="snížená",J766,0)</f>
        <v>0</v>
      </c>
      <c r="BG766" s="241">
        <f>IF(N766="zákl. přenesená",J766,0)</f>
        <v>0</v>
      </c>
      <c r="BH766" s="241">
        <f>IF(N766="sníž. přenesená",J766,0)</f>
        <v>0</v>
      </c>
      <c r="BI766" s="241">
        <f>IF(N766="nulová",J766,0)</f>
        <v>0</v>
      </c>
      <c r="BJ766" s="17" t="s">
        <v>87</v>
      </c>
      <c r="BK766" s="241">
        <f>ROUND(I766*H766,2)</f>
        <v>0</v>
      </c>
      <c r="BL766" s="17" t="s">
        <v>155</v>
      </c>
      <c r="BM766" s="240" t="s">
        <v>1110</v>
      </c>
    </row>
    <row r="767" spans="1:47" s="2" customFormat="1" ht="12">
      <c r="A767" s="38"/>
      <c r="B767" s="39"/>
      <c r="C767" s="40"/>
      <c r="D767" s="242" t="s">
        <v>165</v>
      </c>
      <c r="E767" s="40"/>
      <c r="F767" s="243" t="s">
        <v>1111</v>
      </c>
      <c r="G767" s="40"/>
      <c r="H767" s="40"/>
      <c r="I767" s="244"/>
      <c r="J767" s="40"/>
      <c r="K767" s="40"/>
      <c r="L767" s="44"/>
      <c r="M767" s="245"/>
      <c r="N767" s="246"/>
      <c r="O767" s="91"/>
      <c r="P767" s="91"/>
      <c r="Q767" s="91"/>
      <c r="R767" s="91"/>
      <c r="S767" s="91"/>
      <c r="T767" s="92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T767" s="17" t="s">
        <v>165</v>
      </c>
      <c r="AU767" s="17" t="s">
        <v>89</v>
      </c>
    </row>
    <row r="768" spans="1:65" s="2" customFormat="1" ht="24.15" customHeight="1">
      <c r="A768" s="38"/>
      <c r="B768" s="39"/>
      <c r="C768" s="228" t="s">
        <v>1112</v>
      </c>
      <c r="D768" s="228" t="s">
        <v>159</v>
      </c>
      <c r="E768" s="229" t="s">
        <v>1113</v>
      </c>
      <c r="F768" s="230" t="s">
        <v>1114</v>
      </c>
      <c r="G768" s="231" t="s">
        <v>301</v>
      </c>
      <c r="H768" s="232">
        <v>1753</v>
      </c>
      <c r="I768" s="233"/>
      <c r="J768" s="234">
        <f>ROUND(I768*H768,2)</f>
        <v>0</v>
      </c>
      <c r="K768" s="235"/>
      <c r="L768" s="44"/>
      <c r="M768" s="236" t="s">
        <v>1</v>
      </c>
      <c r="N768" s="237" t="s">
        <v>44</v>
      </c>
      <c r="O768" s="91"/>
      <c r="P768" s="238">
        <f>O768*H768</f>
        <v>0</v>
      </c>
      <c r="Q768" s="238">
        <v>0</v>
      </c>
      <c r="R768" s="238">
        <f>Q768*H768</f>
        <v>0</v>
      </c>
      <c r="S768" s="238">
        <v>0</v>
      </c>
      <c r="T768" s="239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40" t="s">
        <v>155</v>
      </c>
      <c r="AT768" s="240" t="s">
        <v>159</v>
      </c>
      <c r="AU768" s="240" t="s">
        <v>89</v>
      </c>
      <c r="AY768" s="17" t="s">
        <v>156</v>
      </c>
      <c r="BE768" s="241">
        <f>IF(N768="základní",J768,0)</f>
        <v>0</v>
      </c>
      <c r="BF768" s="241">
        <f>IF(N768="snížená",J768,0)</f>
        <v>0</v>
      </c>
      <c r="BG768" s="241">
        <f>IF(N768="zákl. přenesená",J768,0)</f>
        <v>0</v>
      </c>
      <c r="BH768" s="241">
        <f>IF(N768="sníž. přenesená",J768,0)</f>
        <v>0</v>
      </c>
      <c r="BI768" s="241">
        <f>IF(N768="nulová",J768,0)</f>
        <v>0</v>
      </c>
      <c r="BJ768" s="17" t="s">
        <v>87</v>
      </c>
      <c r="BK768" s="241">
        <f>ROUND(I768*H768,2)</f>
        <v>0</v>
      </c>
      <c r="BL768" s="17" t="s">
        <v>155</v>
      </c>
      <c r="BM768" s="240" t="s">
        <v>1115</v>
      </c>
    </row>
    <row r="769" spans="1:47" s="2" customFormat="1" ht="12">
      <c r="A769" s="38"/>
      <c r="B769" s="39"/>
      <c r="C769" s="40"/>
      <c r="D769" s="242" t="s">
        <v>165</v>
      </c>
      <c r="E769" s="40"/>
      <c r="F769" s="243" t="s">
        <v>1116</v>
      </c>
      <c r="G769" s="40"/>
      <c r="H769" s="40"/>
      <c r="I769" s="244"/>
      <c r="J769" s="40"/>
      <c r="K769" s="40"/>
      <c r="L769" s="44"/>
      <c r="M769" s="245"/>
      <c r="N769" s="246"/>
      <c r="O769" s="91"/>
      <c r="P769" s="91"/>
      <c r="Q769" s="91"/>
      <c r="R769" s="91"/>
      <c r="S769" s="91"/>
      <c r="T769" s="92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T769" s="17" t="s">
        <v>165</v>
      </c>
      <c r="AU769" s="17" t="s">
        <v>89</v>
      </c>
    </row>
    <row r="770" spans="1:51" s="13" customFormat="1" ht="12">
      <c r="A770" s="13"/>
      <c r="B770" s="251"/>
      <c r="C770" s="252"/>
      <c r="D770" s="242" t="s">
        <v>257</v>
      </c>
      <c r="E770" s="253" t="s">
        <v>1</v>
      </c>
      <c r="F770" s="254" t="s">
        <v>1117</v>
      </c>
      <c r="G770" s="252"/>
      <c r="H770" s="255">
        <v>1753</v>
      </c>
      <c r="I770" s="256"/>
      <c r="J770" s="252"/>
      <c r="K770" s="252"/>
      <c r="L770" s="257"/>
      <c r="M770" s="258"/>
      <c r="N770" s="259"/>
      <c r="O770" s="259"/>
      <c r="P770" s="259"/>
      <c r="Q770" s="259"/>
      <c r="R770" s="259"/>
      <c r="S770" s="259"/>
      <c r="T770" s="260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61" t="s">
        <v>257</v>
      </c>
      <c r="AU770" s="261" t="s">
        <v>89</v>
      </c>
      <c r="AV770" s="13" t="s">
        <v>89</v>
      </c>
      <c r="AW770" s="13" t="s">
        <v>35</v>
      </c>
      <c r="AX770" s="13" t="s">
        <v>79</v>
      </c>
      <c r="AY770" s="261" t="s">
        <v>156</v>
      </c>
    </row>
    <row r="771" spans="1:51" s="14" customFormat="1" ht="12">
      <c r="A771" s="14"/>
      <c r="B771" s="262"/>
      <c r="C771" s="263"/>
      <c r="D771" s="242" t="s">
        <v>257</v>
      </c>
      <c r="E771" s="264" t="s">
        <v>1</v>
      </c>
      <c r="F771" s="265" t="s">
        <v>259</v>
      </c>
      <c r="G771" s="263"/>
      <c r="H771" s="266">
        <v>1753</v>
      </c>
      <c r="I771" s="267"/>
      <c r="J771" s="263"/>
      <c r="K771" s="263"/>
      <c r="L771" s="268"/>
      <c r="M771" s="269"/>
      <c r="N771" s="270"/>
      <c r="O771" s="270"/>
      <c r="P771" s="270"/>
      <c r="Q771" s="270"/>
      <c r="R771" s="270"/>
      <c r="S771" s="270"/>
      <c r="T771" s="271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2" t="s">
        <v>257</v>
      </c>
      <c r="AU771" s="272" t="s">
        <v>89</v>
      </c>
      <c r="AV771" s="14" t="s">
        <v>105</v>
      </c>
      <c r="AW771" s="14" t="s">
        <v>35</v>
      </c>
      <c r="AX771" s="14" t="s">
        <v>87</v>
      </c>
      <c r="AY771" s="272" t="s">
        <v>156</v>
      </c>
    </row>
    <row r="772" spans="1:65" s="2" customFormat="1" ht="33" customHeight="1">
      <c r="A772" s="38"/>
      <c r="B772" s="39"/>
      <c r="C772" s="228" t="s">
        <v>1118</v>
      </c>
      <c r="D772" s="228" t="s">
        <v>159</v>
      </c>
      <c r="E772" s="229" t="s">
        <v>1119</v>
      </c>
      <c r="F772" s="230" t="s">
        <v>1120</v>
      </c>
      <c r="G772" s="231" t="s">
        <v>301</v>
      </c>
      <c r="H772" s="232">
        <v>3.502</v>
      </c>
      <c r="I772" s="233"/>
      <c r="J772" s="234">
        <f>ROUND(I772*H772,2)</f>
        <v>0</v>
      </c>
      <c r="K772" s="235"/>
      <c r="L772" s="44"/>
      <c r="M772" s="236" t="s">
        <v>1</v>
      </c>
      <c r="N772" s="237" t="s">
        <v>44</v>
      </c>
      <c r="O772" s="91"/>
      <c r="P772" s="238">
        <f>O772*H772</f>
        <v>0</v>
      </c>
      <c r="Q772" s="238">
        <v>0</v>
      </c>
      <c r="R772" s="238">
        <f>Q772*H772</f>
        <v>0</v>
      </c>
      <c r="S772" s="238">
        <v>0</v>
      </c>
      <c r="T772" s="239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240" t="s">
        <v>155</v>
      </c>
      <c r="AT772" s="240" t="s">
        <v>159</v>
      </c>
      <c r="AU772" s="240" t="s">
        <v>89</v>
      </c>
      <c r="AY772" s="17" t="s">
        <v>156</v>
      </c>
      <c r="BE772" s="241">
        <f>IF(N772="základní",J772,0)</f>
        <v>0</v>
      </c>
      <c r="BF772" s="241">
        <f>IF(N772="snížená",J772,0)</f>
        <v>0</v>
      </c>
      <c r="BG772" s="241">
        <f>IF(N772="zákl. přenesená",J772,0)</f>
        <v>0</v>
      </c>
      <c r="BH772" s="241">
        <f>IF(N772="sníž. přenesená",J772,0)</f>
        <v>0</v>
      </c>
      <c r="BI772" s="241">
        <f>IF(N772="nulová",J772,0)</f>
        <v>0</v>
      </c>
      <c r="BJ772" s="17" t="s">
        <v>87</v>
      </c>
      <c r="BK772" s="241">
        <f>ROUND(I772*H772,2)</f>
        <v>0</v>
      </c>
      <c r="BL772" s="17" t="s">
        <v>155</v>
      </c>
      <c r="BM772" s="240" t="s">
        <v>1121</v>
      </c>
    </row>
    <row r="773" spans="1:47" s="2" customFormat="1" ht="12">
      <c r="A773" s="38"/>
      <c r="B773" s="39"/>
      <c r="C773" s="40"/>
      <c r="D773" s="242" t="s">
        <v>165</v>
      </c>
      <c r="E773" s="40"/>
      <c r="F773" s="243" t="s">
        <v>1122</v>
      </c>
      <c r="G773" s="40"/>
      <c r="H773" s="40"/>
      <c r="I773" s="244"/>
      <c r="J773" s="40"/>
      <c r="K773" s="40"/>
      <c r="L773" s="44"/>
      <c r="M773" s="245"/>
      <c r="N773" s="246"/>
      <c r="O773" s="91"/>
      <c r="P773" s="91"/>
      <c r="Q773" s="91"/>
      <c r="R773" s="91"/>
      <c r="S773" s="91"/>
      <c r="T773" s="92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T773" s="17" t="s">
        <v>165</v>
      </c>
      <c r="AU773" s="17" t="s">
        <v>89</v>
      </c>
    </row>
    <row r="774" spans="1:51" s="13" customFormat="1" ht="12">
      <c r="A774" s="13"/>
      <c r="B774" s="251"/>
      <c r="C774" s="252"/>
      <c r="D774" s="242" t="s">
        <v>257</v>
      </c>
      <c r="E774" s="253" t="s">
        <v>1</v>
      </c>
      <c r="F774" s="254" t="s">
        <v>1123</v>
      </c>
      <c r="G774" s="252"/>
      <c r="H774" s="255">
        <v>3.502</v>
      </c>
      <c r="I774" s="256"/>
      <c r="J774" s="252"/>
      <c r="K774" s="252"/>
      <c r="L774" s="257"/>
      <c r="M774" s="258"/>
      <c r="N774" s="259"/>
      <c r="O774" s="259"/>
      <c r="P774" s="259"/>
      <c r="Q774" s="259"/>
      <c r="R774" s="259"/>
      <c r="S774" s="259"/>
      <c r="T774" s="26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1" t="s">
        <v>257</v>
      </c>
      <c r="AU774" s="261" t="s">
        <v>89</v>
      </c>
      <c r="AV774" s="13" t="s">
        <v>89</v>
      </c>
      <c r="AW774" s="13" t="s">
        <v>35</v>
      </c>
      <c r="AX774" s="13" t="s">
        <v>79</v>
      </c>
      <c r="AY774" s="261" t="s">
        <v>156</v>
      </c>
    </row>
    <row r="775" spans="1:51" s="14" customFormat="1" ht="12">
      <c r="A775" s="14"/>
      <c r="B775" s="262"/>
      <c r="C775" s="263"/>
      <c r="D775" s="242" t="s">
        <v>257</v>
      </c>
      <c r="E775" s="264" t="s">
        <v>1</v>
      </c>
      <c r="F775" s="265" t="s">
        <v>259</v>
      </c>
      <c r="G775" s="263"/>
      <c r="H775" s="266">
        <v>3.502</v>
      </c>
      <c r="I775" s="267"/>
      <c r="J775" s="263"/>
      <c r="K775" s="263"/>
      <c r="L775" s="268"/>
      <c r="M775" s="269"/>
      <c r="N775" s="270"/>
      <c r="O775" s="270"/>
      <c r="P775" s="270"/>
      <c r="Q775" s="270"/>
      <c r="R775" s="270"/>
      <c r="S775" s="270"/>
      <c r="T775" s="271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2" t="s">
        <v>257</v>
      </c>
      <c r="AU775" s="272" t="s">
        <v>89</v>
      </c>
      <c r="AV775" s="14" t="s">
        <v>105</v>
      </c>
      <c r="AW775" s="14" t="s">
        <v>35</v>
      </c>
      <c r="AX775" s="14" t="s">
        <v>87</v>
      </c>
      <c r="AY775" s="272" t="s">
        <v>156</v>
      </c>
    </row>
    <row r="776" spans="1:65" s="2" customFormat="1" ht="33" customHeight="1">
      <c r="A776" s="38"/>
      <c r="B776" s="39"/>
      <c r="C776" s="228" t="s">
        <v>1124</v>
      </c>
      <c r="D776" s="228" t="s">
        <v>159</v>
      </c>
      <c r="E776" s="229" t="s">
        <v>1125</v>
      </c>
      <c r="F776" s="230" t="s">
        <v>1126</v>
      </c>
      <c r="G776" s="231" t="s">
        <v>301</v>
      </c>
      <c r="H776" s="232">
        <v>1.424</v>
      </c>
      <c r="I776" s="233"/>
      <c r="J776" s="234">
        <f>ROUND(I776*H776,2)</f>
        <v>0</v>
      </c>
      <c r="K776" s="235"/>
      <c r="L776" s="44"/>
      <c r="M776" s="236" t="s">
        <v>1</v>
      </c>
      <c r="N776" s="237" t="s">
        <v>44</v>
      </c>
      <c r="O776" s="91"/>
      <c r="P776" s="238">
        <f>O776*H776</f>
        <v>0</v>
      </c>
      <c r="Q776" s="238">
        <v>0</v>
      </c>
      <c r="R776" s="238">
        <f>Q776*H776</f>
        <v>0</v>
      </c>
      <c r="S776" s="238">
        <v>0</v>
      </c>
      <c r="T776" s="239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40" t="s">
        <v>155</v>
      </c>
      <c r="AT776" s="240" t="s">
        <v>159</v>
      </c>
      <c r="AU776" s="240" t="s">
        <v>89</v>
      </c>
      <c r="AY776" s="17" t="s">
        <v>156</v>
      </c>
      <c r="BE776" s="241">
        <f>IF(N776="základní",J776,0)</f>
        <v>0</v>
      </c>
      <c r="BF776" s="241">
        <f>IF(N776="snížená",J776,0)</f>
        <v>0</v>
      </c>
      <c r="BG776" s="241">
        <f>IF(N776="zákl. přenesená",J776,0)</f>
        <v>0</v>
      </c>
      <c r="BH776" s="241">
        <f>IF(N776="sníž. přenesená",J776,0)</f>
        <v>0</v>
      </c>
      <c r="BI776" s="241">
        <f>IF(N776="nulová",J776,0)</f>
        <v>0</v>
      </c>
      <c r="BJ776" s="17" t="s">
        <v>87</v>
      </c>
      <c r="BK776" s="241">
        <f>ROUND(I776*H776,2)</f>
        <v>0</v>
      </c>
      <c r="BL776" s="17" t="s">
        <v>155</v>
      </c>
      <c r="BM776" s="240" t="s">
        <v>1127</v>
      </c>
    </row>
    <row r="777" spans="1:47" s="2" customFormat="1" ht="12">
      <c r="A777" s="38"/>
      <c r="B777" s="39"/>
      <c r="C777" s="40"/>
      <c r="D777" s="242" t="s">
        <v>165</v>
      </c>
      <c r="E777" s="40"/>
      <c r="F777" s="243" t="s">
        <v>1128</v>
      </c>
      <c r="G777" s="40"/>
      <c r="H777" s="40"/>
      <c r="I777" s="244"/>
      <c r="J777" s="40"/>
      <c r="K777" s="40"/>
      <c r="L777" s="44"/>
      <c r="M777" s="245"/>
      <c r="N777" s="246"/>
      <c r="O777" s="91"/>
      <c r="P777" s="91"/>
      <c r="Q777" s="91"/>
      <c r="R777" s="91"/>
      <c r="S777" s="91"/>
      <c r="T777" s="92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T777" s="17" t="s">
        <v>165</v>
      </c>
      <c r="AU777" s="17" t="s">
        <v>89</v>
      </c>
    </row>
    <row r="778" spans="1:51" s="13" customFormat="1" ht="12">
      <c r="A778" s="13"/>
      <c r="B778" s="251"/>
      <c r="C778" s="252"/>
      <c r="D778" s="242" t="s">
        <v>257</v>
      </c>
      <c r="E778" s="253" t="s">
        <v>1</v>
      </c>
      <c r="F778" s="254" t="s">
        <v>1129</v>
      </c>
      <c r="G778" s="252"/>
      <c r="H778" s="255">
        <v>1.424</v>
      </c>
      <c r="I778" s="256"/>
      <c r="J778" s="252"/>
      <c r="K778" s="252"/>
      <c r="L778" s="257"/>
      <c r="M778" s="258"/>
      <c r="N778" s="259"/>
      <c r="O778" s="259"/>
      <c r="P778" s="259"/>
      <c r="Q778" s="259"/>
      <c r="R778" s="259"/>
      <c r="S778" s="259"/>
      <c r="T778" s="26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61" t="s">
        <v>257</v>
      </c>
      <c r="AU778" s="261" t="s">
        <v>89</v>
      </c>
      <c r="AV778" s="13" t="s">
        <v>89</v>
      </c>
      <c r="AW778" s="13" t="s">
        <v>35</v>
      </c>
      <c r="AX778" s="13" t="s">
        <v>79</v>
      </c>
      <c r="AY778" s="261" t="s">
        <v>156</v>
      </c>
    </row>
    <row r="779" spans="1:51" s="14" customFormat="1" ht="12">
      <c r="A779" s="14"/>
      <c r="B779" s="262"/>
      <c r="C779" s="263"/>
      <c r="D779" s="242" t="s">
        <v>257</v>
      </c>
      <c r="E779" s="264" t="s">
        <v>1</v>
      </c>
      <c r="F779" s="265" t="s">
        <v>259</v>
      </c>
      <c r="G779" s="263"/>
      <c r="H779" s="266">
        <v>1.424</v>
      </c>
      <c r="I779" s="267"/>
      <c r="J779" s="263"/>
      <c r="K779" s="263"/>
      <c r="L779" s="268"/>
      <c r="M779" s="269"/>
      <c r="N779" s="270"/>
      <c r="O779" s="270"/>
      <c r="P779" s="270"/>
      <c r="Q779" s="270"/>
      <c r="R779" s="270"/>
      <c r="S779" s="270"/>
      <c r="T779" s="271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2" t="s">
        <v>257</v>
      </c>
      <c r="AU779" s="272" t="s">
        <v>89</v>
      </c>
      <c r="AV779" s="14" t="s">
        <v>105</v>
      </c>
      <c r="AW779" s="14" t="s">
        <v>35</v>
      </c>
      <c r="AX779" s="14" t="s">
        <v>87</v>
      </c>
      <c r="AY779" s="272" t="s">
        <v>156</v>
      </c>
    </row>
    <row r="780" spans="1:65" s="2" customFormat="1" ht="37.8" customHeight="1">
      <c r="A780" s="38"/>
      <c r="B780" s="39"/>
      <c r="C780" s="228" t="s">
        <v>1130</v>
      </c>
      <c r="D780" s="228" t="s">
        <v>159</v>
      </c>
      <c r="E780" s="229" t="s">
        <v>1131</v>
      </c>
      <c r="F780" s="230" t="s">
        <v>1132</v>
      </c>
      <c r="G780" s="231" t="s">
        <v>301</v>
      </c>
      <c r="H780" s="232">
        <v>0.156</v>
      </c>
      <c r="I780" s="233"/>
      <c r="J780" s="234">
        <f>ROUND(I780*H780,2)</f>
        <v>0</v>
      </c>
      <c r="K780" s="235"/>
      <c r="L780" s="44"/>
      <c r="M780" s="236" t="s">
        <v>1</v>
      </c>
      <c r="N780" s="237" t="s">
        <v>44</v>
      </c>
      <c r="O780" s="91"/>
      <c r="P780" s="238">
        <f>O780*H780</f>
        <v>0</v>
      </c>
      <c r="Q780" s="238">
        <v>0</v>
      </c>
      <c r="R780" s="238">
        <f>Q780*H780</f>
        <v>0</v>
      </c>
      <c r="S780" s="238">
        <v>0</v>
      </c>
      <c r="T780" s="239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40" t="s">
        <v>155</v>
      </c>
      <c r="AT780" s="240" t="s">
        <v>159</v>
      </c>
      <c r="AU780" s="240" t="s">
        <v>89</v>
      </c>
      <c r="AY780" s="17" t="s">
        <v>156</v>
      </c>
      <c r="BE780" s="241">
        <f>IF(N780="základní",J780,0)</f>
        <v>0</v>
      </c>
      <c r="BF780" s="241">
        <f>IF(N780="snížená",J780,0)</f>
        <v>0</v>
      </c>
      <c r="BG780" s="241">
        <f>IF(N780="zákl. přenesená",J780,0)</f>
        <v>0</v>
      </c>
      <c r="BH780" s="241">
        <f>IF(N780="sníž. přenesená",J780,0)</f>
        <v>0</v>
      </c>
      <c r="BI780" s="241">
        <f>IF(N780="nulová",J780,0)</f>
        <v>0</v>
      </c>
      <c r="BJ780" s="17" t="s">
        <v>87</v>
      </c>
      <c r="BK780" s="241">
        <f>ROUND(I780*H780,2)</f>
        <v>0</v>
      </c>
      <c r="BL780" s="17" t="s">
        <v>155</v>
      </c>
      <c r="BM780" s="240" t="s">
        <v>1133</v>
      </c>
    </row>
    <row r="781" spans="1:47" s="2" customFormat="1" ht="12">
      <c r="A781" s="38"/>
      <c r="B781" s="39"/>
      <c r="C781" s="40"/>
      <c r="D781" s="242" t="s">
        <v>165</v>
      </c>
      <c r="E781" s="40"/>
      <c r="F781" s="243" t="s">
        <v>1134</v>
      </c>
      <c r="G781" s="40"/>
      <c r="H781" s="40"/>
      <c r="I781" s="244"/>
      <c r="J781" s="40"/>
      <c r="K781" s="40"/>
      <c r="L781" s="44"/>
      <c r="M781" s="245"/>
      <c r="N781" s="246"/>
      <c r="O781" s="91"/>
      <c r="P781" s="91"/>
      <c r="Q781" s="91"/>
      <c r="R781" s="91"/>
      <c r="S781" s="91"/>
      <c r="T781" s="92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T781" s="17" t="s">
        <v>165</v>
      </c>
      <c r="AU781" s="17" t="s">
        <v>89</v>
      </c>
    </row>
    <row r="782" spans="1:51" s="13" customFormat="1" ht="12">
      <c r="A782" s="13"/>
      <c r="B782" s="251"/>
      <c r="C782" s="252"/>
      <c r="D782" s="242" t="s">
        <v>257</v>
      </c>
      <c r="E782" s="253" t="s">
        <v>1</v>
      </c>
      <c r="F782" s="254" t="s">
        <v>1135</v>
      </c>
      <c r="G782" s="252"/>
      <c r="H782" s="255">
        <v>0.156</v>
      </c>
      <c r="I782" s="256"/>
      <c r="J782" s="252"/>
      <c r="K782" s="252"/>
      <c r="L782" s="257"/>
      <c r="M782" s="258"/>
      <c r="N782" s="259"/>
      <c r="O782" s="259"/>
      <c r="P782" s="259"/>
      <c r="Q782" s="259"/>
      <c r="R782" s="259"/>
      <c r="S782" s="259"/>
      <c r="T782" s="260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61" t="s">
        <v>257</v>
      </c>
      <c r="AU782" s="261" t="s">
        <v>89</v>
      </c>
      <c r="AV782" s="13" t="s">
        <v>89</v>
      </c>
      <c r="AW782" s="13" t="s">
        <v>35</v>
      </c>
      <c r="AX782" s="13" t="s">
        <v>79</v>
      </c>
      <c r="AY782" s="261" t="s">
        <v>156</v>
      </c>
    </row>
    <row r="783" spans="1:51" s="14" customFormat="1" ht="12">
      <c r="A783" s="14"/>
      <c r="B783" s="262"/>
      <c r="C783" s="263"/>
      <c r="D783" s="242" t="s">
        <v>257</v>
      </c>
      <c r="E783" s="264" t="s">
        <v>1</v>
      </c>
      <c r="F783" s="265" t="s">
        <v>259</v>
      </c>
      <c r="G783" s="263"/>
      <c r="H783" s="266">
        <v>0.156</v>
      </c>
      <c r="I783" s="267"/>
      <c r="J783" s="263"/>
      <c r="K783" s="263"/>
      <c r="L783" s="268"/>
      <c r="M783" s="269"/>
      <c r="N783" s="270"/>
      <c r="O783" s="270"/>
      <c r="P783" s="270"/>
      <c r="Q783" s="270"/>
      <c r="R783" s="270"/>
      <c r="S783" s="270"/>
      <c r="T783" s="271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72" t="s">
        <v>257</v>
      </c>
      <c r="AU783" s="272" t="s">
        <v>89</v>
      </c>
      <c r="AV783" s="14" t="s">
        <v>105</v>
      </c>
      <c r="AW783" s="14" t="s">
        <v>35</v>
      </c>
      <c r="AX783" s="14" t="s">
        <v>87</v>
      </c>
      <c r="AY783" s="272" t="s">
        <v>156</v>
      </c>
    </row>
    <row r="784" spans="1:65" s="2" customFormat="1" ht="33" customHeight="1">
      <c r="A784" s="38"/>
      <c r="B784" s="39"/>
      <c r="C784" s="228" t="s">
        <v>1136</v>
      </c>
      <c r="D784" s="228" t="s">
        <v>159</v>
      </c>
      <c r="E784" s="229" t="s">
        <v>1137</v>
      </c>
      <c r="F784" s="230" t="s">
        <v>1138</v>
      </c>
      <c r="G784" s="231" t="s">
        <v>301</v>
      </c>
      <c r="H784" s="232">
        <v>1.227</v>
      </c>
      <c r="I784" s="233"/>
      <c r="J784" s="234">
        <f>ROUND(I784*H784,2)</f>
        <v>0</v>
      </c>
      <c r="K784" s="235"/>
      <c r="L784" s="44"/>
      <c r="M784" s="236" t="s">
        <v>1</v>
      </c>
      <c r="N784" s="237" t="s">
        <v>44</v>
      </c>
      <c r="O784" s="91"/>
      <c r="P784" s="238">
        <f>O784*H784</f>
        <v>0</v>
      </c>
      <c r="Q784" s="238">
        <v>0</v>
      </c>
      <c r="R784" s="238">
        <f>Q784*H784</f>
        <v>0</v>
      </c>
      <c r="S784" s="238">
        <v>0</v>
      </c>
      <c r="T784" s="239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40" t="s">
        <v>155</v>
      </c>
      <c r="AT784" s="240" t="s">
        <v>159</v>
      </c>
      <c r="AU784" s="240" t="s">
        <v>89</v>
      </c>
      <c r="AY784" s="17" t="s">
        <v>156</v>
      </c>
      <c r="BE784" s="241">
        <f>IF(N784="základní",J784,0)</f>
        <v>0</v>
      </c>
      <c r="BF784" s="241">
        <f>IF(N784="snížená",J784,0)</f>
        <v>0</v>
      </c>
      <c r="BG784" s="241">
        <f>IF(N784="zákl. přenesená",J784,0)</f>
        <v>0</v>
      </c>
      <c r="BH784" s="241">
        <f>IF(N784="sníž. přenesená",J784,0)</f>
        <v>0</v>
      </c>
      <c r="BI784" s="241">
        <f>IF(N784="nulová",J784,0)</f>
        <v>0</v>
      </c>
      <c r="BJ784" s="17" t="s">
        <v>87</v>
      </c>
      <c r="BK784" s="241">
        <f>ROUND(I784*H784,2)</f>
        <v>0</v>
      </c>
      <c r="BL784" s="17" t="s">
        <v>155</v>
      </c>
      <c r="BM784" s="240" t="s">
        <v>1139</v>
      </c>
    </row>
    <row r="785" spans="1:47" s="2" customFormat="1" ht="12">
      <c r="A785" s="38"/>
      <c r="B785" s="39"/>
      <c r="C785" s="40"/>
      <c r="D785" s="242" t="s">
        <v>165</v>
      </c>
      <c r="E785" s="40"/>
      <c r="F785" s="243" t="s">
        <v>1140</v>
      </c>
      <c r="G785" s="40"/>
      <c r="H785" s="40"/>
      <c r="I785" s="244"/>
      <c r="J785" s="40"/>
      <c r="K785" s="40"/>
      <c r="L785" s="44"/>
      <c r="M785" s="245"/>
      <c r="N785" s="246"/>
      <c r="O785" s="91"/>
      <c r="P785" s="91"/>
      <c r="Q785" s="91"/>
      <c r="R785" s="91"/>
      <c r="S785" s="91"/>
      <c r="T785" s="92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T785" s="17" t="s">
        <v>165</v>
      </c>
      <c r="AU785" s="17" t="s">
        <v>89</v>
      </c>
    </row>
    <row r="786" spans="1:51" s="13" customFormat="1" ht="12">
      <c r="A786" s="13"/>
      <c r="B786" s="251"/>
      <c r="C786" s="252"/>
      <c r="D786" s="242" t="s">
        <v>257</v>
      </c>
      <c r="E786" s="253" t="s">
        <v>1</v>
      </c>
      <c r="F786" s="254" t="s">
        <v>1141</v>
      </c>
      <c r="G786" s="252"/>
      <c r="H786" s="255">
        <v>1.227</v>
      </c>
      <c r="I786" s="256"/>
      <c r="J786" s="252"/>
      <c r="K786" s="252"/>
      <c r="L786" s="257"/>
      <c r="M786" s="258"/>
      <c r="N786" s="259"/>
      <c r="O786" s="259"/>
      <c r="P786" s="259"/>
      <c r="Q786" s="259"/>
      <c r="R786" s="259"/>
      <c r="S786" s="259"/>
      <c r="T786" s="260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1" t="s">
        <v>257</v>
      </c>
      <c r="AU786" s="261" t="s">
        <v>89</v>
      </c>
      <c r="AV786" s="13" t="s">
        <v>89</v>
      </c>
      <c r="AW786" s="13" t="s">
        <v>35</v>
      </c>
      <c r="AX786" s="13" t="s">
        <v>79</v>
      </c>
      <c r="AY786" s="261" t="s">
        <v>156</v>
      </c>
    </row>
    <row r="787" spans="1:51" s="14" customFormat="1" ht="12">
      <c r="A787" s="14"/>
      <c r="B787" s="262"/>
      <c r="C787" s="263"/>
      <c r="D787" s="242" t="s">
        <v>257</v>
      </c>
      <c r="E787" s="264" t="s">
        <v>1</v>
      </c>
      <c r="F787" s="265" t="s">
        <v>259</v>
      </c>
      <c r="G787" s="263"/>
      <c r="H787" s="266">
        <v>1.227</v>
      </c>
      <c r="I787" s="267"/>
      <c r="J787" s="263"/>
      <c r="K787" s="263"/>
      <c r="L787" s="268"/>
      <c r="M787" s="269"/>
      <c r="N787" s="270"/>
      <c r="O787" s="270"/>
      <c r="P787" s="270"/>
      <c r="Q787" s="270"/>
      <c r="R787" s="270"/>
      <c r="S787" s="270"/>
      <c r="T787" s="271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2" t="s">
        <v>257</v>
      </c>
      <c r="AU787" s="272" t="s">
        <v>89</v>
      </c>
      <c r="AV787" s="14" t="s">
        <v>105</v>
      </c>
      <c r="AW787" s="14" t="s">
        <v>35</v>
      </c>
      <c r="AX787" s="14" t="s">
        <v>87</v>
      </c>
      <c r="AY787" s="272" t="s">
        <v>156</v>
      </c>
    </row>
    <row r="788" spans="1:65" s="2" customFormat="1" ht="37.8" customHeight="1">
      <c r="A788" s="38"/>
      <c r="B788" s="39"/>
      <c r="C788" s="228" t="s">
        <v>1142</v>
      </c>
      <c r="D788" s="228" t="s">
        <v>159</v>
      </c>
      <c r="E788" s="229" t="s">
        <v>1143</v>
      </c>
      <c r="F788" s="230" t="s">
        <v>1144</v>
      </c>
      <c r="G788" s="231" t="s">
        <v>301</v>
      </c>
      <c r="H788" s="232">
        <v>27.987</v>
      </c>
      <c r="I788" s="233"/>
      <c r="J788" s="234">
        <f>ROUND(I788*H788,2)</f>
        <v>0</v>
      </c>
      <c r="K788" s="235"/>
      <c r="L788" s="44"/>
      <c r="M788" s="236" t="s">
        <v>1</v>
      </c>
      <c r="N788" s="237" t="s">
        <v>44</v>
      </c>
      <c r="O788" s="91"/>
      <c r="P788" s="238">
        <f>O788*H788</f>
        <v>0</v>
      </c>
      <c r="Q788" s="238">
        <v>0</v>
      </c>
      <c r="R788" s="238">
        <f>Q788*H788</f>
        <v>0</v>
      </c>
      <c r="S788" s="238">
        <v>0</v>
      </c>
      <c r="T788" s="239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40" t="s">
        <v>155</v>
      </c>
      <c r="AT788" s="240" t="s">
        <v>159</v>
      </c>
      <c r="AU788" s="240" t="s">
        <v>89</v>
      </c>
      <c r="AY788" s="17" t="s">
        <v>156</v>
      </c>
      <c r="BE788" s="241">
        <f>IF(N788="základní",J788,0)</f>
        <v>0</v>
      </c>
      <c r="BF788" s="241">
        <f>IF(N788="snížená",J788,0)</f>
        <v>0</v>
      </c>
      <c r="BG788" s="241">
        <f>IF(N788="zákl. přenesená",J788,0)</f>
        <v>0</v>
      </c>
      <c r="BH788" s="241">
        <f>IF(N788="sníž. přenesená",J788,0)</f>
        <v>0</v>
      </c>
      <c r="BI788" s="241">
        <f>IF(N788="nulová",J788,0)</f>
        <v>0</v>
      </c>
      <c r="BJ788" s="17" t="s">
        <v>87</v>
      </c>
      <c r="BK788" s="241">
        <f>ROUND(I788*H788,2)</f>
        <v>0</v>
      </c>
      <c r="BL788" s="17" t="s">
        <v>155</v>
      </c>
      <c r="BM788" s="240" t="s">
        <v>1145</v>
      </c>
    </row>
    <row r="789" spans="1:47" s="2" customFormat="1" ht="12">
      <c r="A789" s="38"/>
      <c r="B789" s="39"/>
      <c r="C789" s="40"/>
      <c r="D789" s="242" t="s">
        <v>165</v>
      </c>
      <c r="E789" s="40"/>
      <c r="F789" s="243" t="s">
        <v>1146</v>
      </c>
      <c r="G789" s="40"/>
      <c r="H789" s="40"/>
      <c r="I789" s="244"/>
      <c r="J789" s="40"/>
      <c r="K789" s="40"/>
      <c r="L789" s="44"/>
      <c r="M789" s="245"/>
      <c r="N789" s="246"/>
      <c r="O789" s="91"/>
      <c r="P789" s="91"/>
      <c r="Q789" s="91"/>
      <c r="R789" s="91"/>
      <c r="S789" s="91"/>
      <c r="T789" s="92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T789" s="17" t="s">
        <v>165</v>
      </c>
      <c r="AU789" s="17" t="s">
        <v>89</v>
      </c>
    </row>
    <row r="790" spans="1:51" s="13" customFormat="1" ht="12">
      <c r="A790" s="13"/>
      <c r="B790" s="251"/>
      <c r="C790" s="252"/>
      <c r="D790" s="242" t="s">
        <v>257</v>
      </c>
      <c r="E790" s="253" t="s">
        <v>1</v>
      </c>
      <c r="F790" s="254" t="s">
        <v>1147</v>
      </c>
      <c r="G790" s="252"/>
      <c r="H790" s="255">
        <v>27.987</v>
      </c>
      <c r="I790" s="256"/>
      <c r="J790" s="252"/>
      <c r="K790" s="252"/>
      <c r="L790" s="257"/>
      <c r="M790" s="258"/>
      <c r="N790" s="259"/>
      <c r="O790" s="259"/>
      <c r="P790" s="259"/>
      <c r="Q790" s="259"/>
      <c r="R790" s="259"/>
      <c r="S790" s="259"/>
      <c r="T790" s="260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61" t="s">
        <v>257</v>
      </c>
      <c r="AU790" s="261" t="s">
        <v>89</v>
      </c>
      <c r="AV790" s="13" t="s">
        <v>89</v>
      </c>
      <c r="AW790" s="13" t="s">
        <v>35</v>
      </c>
      <c r="AX790" s="13" t="s">
        <v>79</v>
      </c>
      <c r="AY790" s="261" t="s">
        <v>156</v>
      </c>
    </row>
    <row r="791" spans="1:51" s="14" customFormat="1" ht="12">
      <c r="A791" s="14"/>
      <c r="B791" s="262"/>
      <c r="C791" s="263"/>
      <c r="D791" s="242" t="s">
        <v>257</v>
      </c>
      <c r="E791" s="264" t="s">
        <v>1</v>
      </c>
      <c r="F791" s="265" t="s">
        <v>259</v>
      </c>
      <c r="G791" s="263"/>
      <c r="H791" s="266">
        <v>27.987</v>
      </c>
      <c r="I791" s="267"/>
      <c r="J791" s="263"/>
      <c r="K791" s="263"/>
      <c r="L791" s="268"/>
      <c r="M791" s="269"/>
      <c r="N791" s="270"/>
      <c r="O791" s="270"/>
      <c r="P791" s="270"/>
      <c r="Q791" s="270"/>
      <c r="R791" s="270"/>
      <c r="S791" s="270"/>
      <c r="T791" s="271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2" t="s">
        <v>257</v>
      </c>
      <c r="AU791" s="272" t="s">
        <v>89</v>
      </c>
      <c r="AV791" s="14" t="s">
        <v>105</v>
      </c>
      <c r="AW791" s="14" t="s">
        <v>35</v>
      </c>
      <c r="AX791" s="14" t="s">
        <v>87</v>
      </c>
      <c r="AY791" s="272" t="s">
        <v>156</v>
      </c>
    </row>
    <row r="792" spans="1:65" s="2" customFormat="1" ht="37.8" customHeight="1">
      <c r="A792" s="38"/>
      <c r="B792" s="39"/>
      <c r="C792" s="228" t="s">
        <v>1148</v>
      </c>
      <c r="D792" s="228" t="s">
        <v>159</v>
      </c>
      <c r="E792" s="229" t="s">
        <v>1149</v>
      </c>
      <c r="F792" s="230" t="s">
        <v>1150</v>
      </c>
      <c r="G792" s="231" t="s">
        <v>301</v>
      </c>
      <c r="H792" s="232">
        <v>14.515</v>
      </c>
      <c r="I792" s="233"/>
      <c r="J792" s="234">
        <f>ROUND(I792*H792,2)</f>
        <v>0</v>
      </c>
      <c r="K792" s="235"/>
      <c r="L792" s="44"/>
      <c r="M792" s="236" t="s">
        <v>1</v>
      </c>
      <c r="N792" s="237" t="s">
        <v>44</v>
      </c>
      <c r="O792" s="91"/>
      <c r="P792" s="238">
        <f>O792*H792</f>
        <v>0</v>
      </c>
      <c r="Q792" s="238">
        <v>0</v>
      </c>
      <c r="R792" s="238">
        <f>Q792*H792</f>
        <v>0</v>
      </c>
      <c r="S792" s="238">
        <v>0</v>
      </c>
      <c r="T792" s="239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40" t="s">
        <v>155</v>
      </c>
      <c r="AT792" s="240" t="s">
        <v>159</v>
      </c>
      <c r="AU792" s="240" t="s">
        <v>89</v>
      </c>
      <c r="AY792" s="17" t="s">
        <v>156</v>
      </c>
      <c r="BE792" s="241">
        <f>IF(N792="základní",J792,0)</f>
        <v>0</v>
      </c>
      <c r="BF792" s="241">
        <f>IF(N792="snížená",J792,0)</f>
        <v>0</v>
      </c>
      <c r="BG792" s="241">
        <f>IF(N792="zákl. přenesená",J792,0)</f>
        <v>0</v>
      </c>
      <c r="BH792" s="241">
        <f>IF(N792="sníž. přenesená",J792,0)</f>
        <v>0</v>
      </c>
      <c r="BI792" s="241">
        <f>IF(N792="nulová",J792,0)</f>
        <v>0</v>
      </c>
      <c r="BJ792" s="17" t="s">
        <v>87</v>
      </c>
      <c r="BK792" s="241">
        <f>ROUND(I792*H792,2)</f>
        <v>0</v>
      </c>
      <c r="BL792" s="17" t="s">
        <v>155</v>
      </c>
      <c r="BM792" s="240" t="s">
        <v>1151</v>
      </c>
    </row>
    <row r="793" spans="1:47" s="2" customFormat="1" ht="12">
      <c r="A793" s="38"/>
      <c r="B793" s="39"/>
      <c r="C793" s="40"/>
      <c r="D793" s="242" t="s">
        <v>165</v>
      </c>
      <c r="E793" s="40"/>
      <c r="F793" s="243" t="s">
        <v>1152</v>
      </c>
      <c r="G793" s="40"/>
      <c r="H793" s="40"/>
      <c r="I793" s="244"/>
      <c r="J793" s="40"/>
      <c r="K793" s="40"/>
      <c r="L793" s="44"/>
      <c r="M793" s="245"/>
      <c r="N793" s="246"/>
      <c r="O793" s="91"/>
      <c r="P793" s="91"/>
      <c r="Q793" s="91"/>
      <c r="R793" s="91"/>
      <c r="S793" s="91"/>
      <c r="T793" s="92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T793" s="17" t="s">
        <v>165</v>
      </c>
      <c r="AU793" s="17" t="s">
        <v>89</v>
      </c>
    </row>
    <row r="794" spans="1:51" s="13" customFormat="1" ht="12">
      <c r="A794" s="13"/>
      <c r="B794" s="251"/>
      <c r="C794" s="252"/>
      <c r="D794" s="242" t="s">
        <v>257</v>
      </c>
      <c r="E794" s="253" t="s">
        <v>1</v>
      </c>
      <c r="F794" s="254" t="s">
        <v>1153</v>
      </c>
      <c r="G794" s="252"/>
      <c r="H794" s="255">
        <v>14.515</v>
      </c>
      <c r="I794" s="256"/>
      <c r="J794" s="252"/>
      <c r="K794" s="252"/>
      <c r="L794" s="257"/>
      <c r="M794" s="258"/>
      <c r="N794" s="259"/>
      <c r="O794" s="259"/>
      <c r="P794" s="259"/>
      <c r="Q794" s="259"/>
      <c r="R794" s="259"/>
      <c r="S794" s="259"/>
      <c r="T794" s="260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1" t="s">
        <v>257</v>
      </c>
      <c r="AU794" s="261" t="s">
        <v>89</v>
      </c>
      <c r="AV794" s="13" t="s">
        <v>89</v>
      </c>
      <c r="AW794" s="13" t="s">
        <v>35</v>
      </c>
      <c r="AX794" s="13" t="s">
        <v>79</v>
      </c>
      <c r="AY794" s="261" t="s">
        <v>156</v>
      </c>
    </row>
    <row r="795" spans="1:51" s="14" customFormat="1" ht="12">
      <c r="A795" s="14"/>
      <c r="B795" s="262"/>
      <c r="C795" s="263"/>
      <c r="D795" s="242" t="s">
        <v>257</v>
      </c>
      <c r="E795" s="264" t="s">
        <v>1</v>
      </c>
      <c r="F795" s="265" t="s">
        <v>259</v>
      </c>
      <c r="G795" s="263"/>
      <c r="H795" s="266">
        <v>14.515</v>
      </c>
      <c r="I795" s="267"/>
      <c r="J795" s="263"/>
      <c r="K795" s="263"/>
      <c r="L795" s="268"/>
      <c r="M795" s="269"/>
      <c r="N795" s="270"/>
      <c r="O795" s="270"/>
      <c r="P795" s="270"/>
      <c r="Q795" s="270"/>
      <c r="R795" s="270"/>
      <c r="S795" s="270"/>
      <c r="T795" s="271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2" t="s">
        <v>257</v>
      </c>
      <c r="AU795" s="272" t="s">
        <v>89</v>
      </c>
      <c r="AV795" s="14" t="s">
        <v>105</v>
      </c>
      <c r="AW795" s="14" t="s">
        <v>35</v>
      </c>
      <c r="AX795" s="14" t="s">
        <v>87</v>
      </c>
      <c r="AY795" s="272" t="s">
        <v>156</v>
      </c>
    </row>
    <row r="796" spans="1:65" s="2" customFormat="1" ht="33" customHeight="1">
      <c r="A796" s="38"/>
      <c r="B796" s="39"/>
      <c r="C796" s="228" t="s">
        <v>1154</v>
      </c>
      <c r="D796" s="228" t="s">
        <v>159</v>
      </c>
      <c r="E796" s="229" t="s">
        <v>1155</v>
      </c>
      <c r="F796" s="230" t="s">
        <v>1156</v>
      </c>
      <c r="G796" s="231" t="s">
        <v>301</v>
      </c>
      <c r="H796" s="232">
        <v>16.8</v>
      </c>
      <c r="I796" s="233"/>
      <c r="J796" s="234">
        <f>ROUND(I796*H796,2)</f>
        <v>0</v>
      </c>
      <c r="K796" s="235"/>
      <c r="L796" s="44"/>
      <c r="M796" s="236" t="s">
        <v>1</v>
      </c>
      <c r="N796" s="237" t="s">
        <v>44</v>
      </c>
      <c r="O796" s="91"/>
      <c r="P796" s="238">
        <f>O796*H796</f>
        <v>0</v>
      </c>
      <c r="Q796" s="238">
        <v>0</v>
      </c>
      <c r="R796" s="238">
        <f>Q796*H796</f>
        <v>0</v>
      </c>
      <c r="S796" s="238">
        <v>0</v>
      </c>
      <c r="T796" s="239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40" t="s">
        <v>155</v>
      </c>
      <c r="AT796" s="240" t="s">
        <v>159</v>
      </c>
      <c r="AU796" s="240" t="s">
        <v>89</v>
      </c>
      <c r="AY796" s="17" t="s">
        <v>156</v>
      </c>
      <c r="BE796" s="241">
        <f>IF(N796="základní",J796,0)</f>
        <v>0</v>
      </c>
      <c r="BF796" s="241">
        <f>IF(N796="snížená",J796,0)</f>
        <v>0</v>
      </c>
      <c r="BG796" s="241">
        <f>IF(N796="zákl. přenesená",J796,0)</f>
        <v>0</v>
      </c>
      <c r="BH796" s="241">
        <f>IF(N796="sníž. přenesená",J796,0)</f>
        <v>0</v>
      </c>
      <c r="BI796" s="241">
        <f>IF(N796="nulová",J796,0)</f>
        <v>0</v>
      </c>
      <c r="BJ796" s="17" t="s">
        <v>87</v>
      </c>
      <c r="BK796" s="241">
        <f>ROUND(I796*H796,2)</f>
        <v>0</v>
      </c>
      <c r="BL796" s="17" t="s">
        <v>155</v>
      </c>
      <c r="BM796" s="240" t="s">
        <v>1157</v>
      </c>
    </row>
    <row r="797" spans="1:47" s="2" customFormat="1" ht="12">
      <c r="A797" s="38"/>
      <c r="B797" s="39"/>
      <c r="C797" s="40"/>
      <c r="D797" s="242" t="s">
        <v>165</v>
      </c>
      <c r="E797" s="40"/>
      <c r="F797" s="243" t="s">
        <v>1158</v>
      </c>
      <c r="G797" s="40"/>
      <c r="H797" s="40"/>
      <c r="I797" s="244"/>
      <c r="J797" s="40"/>
      <c r="K797" s="40"/>
      <c r="L797" s="44"/>
      <c r="M797" s="245"/>
      <c r="N797" s="246"/>
      <c r="O797" s="91"/>
      <c r="P797" s="91"/>
      <c r="Q797" s="91"/>
      <c r="R797" s="91"/>
      <c r="S797" s="91"/>
      <c r="T797" s="92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7" t="s">
        <v>165</v>
      </c>
      <c r="AU797" s="17" t="s">
        <v>89</v>
      </c>
    </row>
    <row r="798" spans="1:51" s="13" customFormat="1" ht="12">
      <c r="A798" s="13"/>
      <c r="B798" s="251"/>
      <c r="C798" s="252"/>
      <c r="D798" s="242" t="s">
        <v>257</v>
      </c>
      <c r="E798" s="253" t="s">
        <v>1</v>
      </c>
      <c r="F798" s="254" t="s">
        <v>1159</v>
      </c>
      <c r="G798" s="252"/>
      <c r="H798" s="255">
        <v>16.8</v>
      </c>
      <c r="I798" s="256"/>
      <c r="J798" s="252"/>
      <c r="K798" s="252"/>
      <c r="L798" s="257"/>
      <c r="M798" s="258"/>
      <c r="N798" s="259"/>
      <c r="O798" s="259"/>
      <c r="P798" s="259"/>
      <c r="Q798" s="259"/>
      <c r="R798" s="259"/>
      <c r="S798" s="259"/>
      <c r="T798" s="260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1" t="s">
        <v>257</v>
      </c>
      <c r="AU798" s="261" t="s">
        <v>89</v>
      </c>
      <c r="AV798" s="13" t="s">
        <v>89</v>
      </c>
      <c r="AW798" s="13" t="s">
        <v>35</v>
      </c>
      <c r="AX798" s="13" t="s">
        <v>79</v>
      </c>
      <c r="AY798" s="261" t="s">
        <v>156</v>
      </c>
    </row>
    <row r="799" spans="1:51" s="14" customFormat="1" ht="12">
      <c r="A799" s="14"/>
      <c r="B799" s="262"/>
      <c r="C799" s="263"/>
      <c r="D799" s="242" t="s">
        <v>257</v>
      </c>
      <c r="E799" s="264" t="s">
        <v>1</v>
      </c>
      <c r="F799" s="265" t="s">
        <v>259</v>
      </c>
      <c r="G799" s="263"/>
      <c r="H799" s="266">
        <v>16.8</v>
      </c>
      <c r="I799" s="267"/>
      <c r="J799" s="263"/>
      <c r="K799" s="263"/>
      <c r="L799" s="268"/>
      <c r="M799" s="269"/>
      <c r="N799" s="270"/>
      <c r="O799" s="270"/>
      <c r="P799" s="270"/>
      <c r="Q799" s="270"/>
      <c r="R799" s="270"/>
      <c r="S799" s="270"/>
      <c r="T799" s="271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72" t="s">
        <v>257</v>
      </c>
      <c r="AU799" s="272" t="s">
        <v>89</v>
      </c>
      <c r="AV799" s="14" t="s">
        <v>105</v>
      </c>
      <c r="AW799" s="14" t="s">
        <v>35</v>
      </c>
      <c r="AX799" s="14" t="s">
        <v>87</v>
      </c>
      <c r="AY799" s="272" t="s">
        <v>156</v>
      </c>
    </row>
    <row r="800" spans="1:65" s="2" customFormat="1" ht="44.25" customHeight="1">
      <c r="A800" s="38"/>
      <c r="B800" s="39"/>
      <c r="C800" s="228" t="s">
        <v>1160</v>
      </c>
      <c r="D800" s="228" t="s">
        <v>159</v>
      </c>
      <c r="E800" s="229" t="s">
        <v>1161</v>
      </c>
      <c r="F800" s="230" t="s">
        <v>303</v>
      </c>
      <c r="G800" s="231" t="s">
        <v>301</v>
      </c>
      <c r="H800" s="232">
        <v>14.5</v>
      </c>
      <c r="I800" s="233"/>
      <c r="J800" s="234">
        <f>ROUND(I800*H800,2)</f>
        <v>0</v>
      </c>
      <c r="K800" s="235"/>
      <c r="L800" s="44"/>
      <c r="M800" s="236" t="s">
        <v>1</v>
      </c>
      <c r="N800" s="237" t="s">
        <v>44</v>
      </c>
      <c r="O800" s="91"/>
      <c r="P800" s="238">
        <f>O800*H800</f>
        <v>0</v>
      </c>
      <c r="Q800" s="238">
        <v>0</v>
      </c>
      <c r="R800" s="238">
        <f>Q800*H800</f>
        <v>0</v>
      </c>
      <c r="S800" s="238">
        <v>0</v>
      </c>
      <c r="T800" s="239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40" t="s">
        <v>155</v>
      </c>
      <c r="AT800" s="240" t="s">
        <v>159</v>
      </c>
      <c r="AU800" s="240" t="s">
        <v>89</v>
      </c>
      <c r="AY800" s="17" t="s">
        <v>156</v>
      </c>
      <c r="BE800" s="241">
        <f>IF(N800="základní",J800,0)</f>
        <v>0</v>
      </c>
      <c r="BF800" s="241">
        <f>IF(N800="snížená",J800,0)</f>
        <v>0</v>
      </c>
      <c r="BG800" s="241">
        <f>IF(N800="zákl. přenesená",J800,0)</f>
        <v>0</v>
      </c>
      <c r="BH800" s="241">
        <f>IF(N800="sníž. přenesená",J800,0)</f>
        <v>0</v>
      </c>
      <c r="BI800" s="241">
        <f>IF(N800="nulová",J800,0)</f>
        <v>0</v>
      </c>
      <c r="BJ800" s="17" t="s">
        <v>87</v>
      </c>
      <c r="BK800" s="241">
        <f>ROUND(I800*H800,2)</f>
        <v>0</v>
      </c>
      <c r="BL800" s="17" t="s">
        <v>155</v>
      </c>
      <c r="BM800" s="240" t="s">
        <v>1162</v>
      </c>
    </row>
    <row r="801" spans="1:47" s="2" customFormat="1" ht="12">
      <c r="A801" s="38"/>
      <c r="B801" s="39"/>
      <c r="C801" s="40"/>
      <c r="D801" s="242" t="s">
        <v>165</v>
      </c>
      <c r="E801" s="40"/>
      <c r="F801" s="243" t="s">
        <v>303</v>
      </c>
      <c r="G801" s="40"/>
      <c r="H801" s="40"/>
      <c r="I801" s="244"/>
      <c r="J801" s="40"/>
      <c r="K801" s="40"/>
      <c r="L801" s="44"/>
      <c r="M801" s="245"/>
      <c r="N801" s="246"/>
      <c r="O801" s="91"/>
      <c r="P801" s="91"/>
      <c r="Q801" s="91"/>
      <c r="R801" s="91"/>
      <c r="S801" s="91"/>
      <c r="T801" s="92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T801" s="17" t="s">
        <v>165</v>
      </c>
      <c r="AU801" s="17" t="s">
        <v>89</v>
      </c>
    </row>
    <row r="802" spans="1:63" s="12" customFormat="1" ht="22.8" customHeight="1">
      <c r="A802" s="12"/>
      <c r="B802" s="212"/>
      <c r="C802" s="213"/>
      <c r="D802" s="214" t="s">
        <v>78</v>
      </c>
      <c r="E802" s="226" t="s">
        <v>1163</v>
      </c>
      <c r="F802" s="226" t="s">
        <v>1164</v>
      </c>
      <c r="G802" s="213"/>
      <c r="H802" s="213"/>
      <c r="I802" s="216"/>
      <c r="J802" s="227">
        <f>BK802</f>
        <v>0</v>
      </c>
      <c r="K802" s="213"/>
      <c r="L802" s="218"/>
      <c r="M802" s="219"/>
      <c r="N802" s="220"/>
      <c r="O802" s="220"/>
      <c r="P802" s="221">
        <f>SUM(P803:P804)</f>
        <v>0</v>
      </c>
      <c r="Q802" s="220"/>
      <c r="R802" s="221">
        <f>SUM(R803:R804)</f>
        <v>0</v>
      </c>
      <c r="S802" s="220"/>
      <c r="T802" s="222">
        <f>SUM(T803:T804)</f>
        <v>0</v>
      </c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R802" s="223" t="s">
        <v>87</v>
      </c>
      <c r="AT802" s="224" t="s">
        <v>78</v>
      </c>
      <c r="AU802" s="224" t="s">
        <v>87</v>
      </c>
      <c r="AY802" s="223" t="s">
        <v>156</v>
      </c>
      <c r="BK802" s="225">
        <f>SUM(BK803:BK804)</f>
        <v>0</v>
      </c>
    </row>
    <row r="803" spans="1:65" s="2" customFormat="1" ht="21.75" customHeight="1">
      <c r="A803" s="38"/>
      <c r="B803" s="39"/>
      <c r="C803" s="228" t="s">
        <v>1165</v>
      </c>
      <c r="D803" s="228" t="s">
        <v>159</v>
      </c>
      <c r="E803" s="229" t="s">
        <v>1166</v>
      </c>
      <c r="F803" s="230" t="s">
        <v>1167</v>
      </c>
      <c r="G803" s="231" t="s">
        <v>301</v>
      </c>
      <c r="H803" s="232">
        <v>190.293</v>
      </c>
      <c r="I803" s="233"/>
      <c r="J803" s="234">
        <f>ROUND(I803*H803,2)</f>
        <v>0</v>
      </c>
      <c r="K803" s="235"/>
      <c r="L803" s="44"/>
      <c r="M803" s="236" t="s">
        <v>1</v>
      </c>
      <c r="N803" s="237" t="s">
        <v>44</v>
      </c>
      <c r="O803" s="91"/>
      <c r="P803" s="238">
        <f>O803*H803</f>
        <v>0</v>
      </c>
      <c r="Q803" s="238">
        <v>0</v>
      </c>
      <c r="R803" s="238">
        <f>Q803*H803</f>
        <v>0</v>
      </c>
      <c r="S803" s="238">
        <v>0</v>
      </c>
      <c r="T803" s="239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40" t="s">
        <v>155</v>
      </c>
      <c r="AT803" s="240" t="s">
        <v>159</v>
      </c>
      <c r="AU803" s="240" t="s">
        <v>89</v>
      </c>
      <c r="AY803" s="17" t="s">
        <v>156</v>
      </c>
      <c r="BE803" s="241">
        <f>IF(N803="základní",J803,0)</f>
        <v>0</v>
      </c>
      <c r="BF803" s="241">
        <f>IF(N803="snížená",J803,0)</f>
        <v>0</v>
      </c>
      <c r="BG803" s="241">
        <f>IF(N803="zákl. přenesená",J803,0)</f>
        <v>0</v>
      </c>
      <c r="BH803" s="241">
        <f>IF(N803="sníž. přenesená",J803,0)</f>
        <v>0</v>
      </c>
      <c r="BI803" s="241">
        <f>IF(N803="nulová",J803,0)</f>
        <v>0</v>
      </c>
      <c r="BJ803" s="17" t="s">
        <v>87</v>
      </c>
      <c r="BK803" s="241">
        <f>ROUND(I803*H803,2)</f>
        <v>0</v>
      </c>
      <c r="BL803" s="17" t="s">
        <v>155</v>
      </c>
      <c r="BM803" s="240" t="s">
        <v>1168</v>
      </c>
    </row>
    <row r="804" spans="1:47" s="2" customFormat="1" ht="12">
      <c r="A804" s="38"/>
      <c r="B804" s="39"/>
      <c r="C804" s="40"/>
      <c r="D804" s="242" t="s">
        <v>165</v>
      </c>
      <c r="E804" s="40"/>
      <c r="F804" s="243" t="s">
        <v>1169</v>
      </c>
      <c r="G804" s="40"/>
      <c r="H804" s="40"/>
      <c r="I804" s="244"/>
      <c r="J804" s="40"/>
      <c r="K804" s="40"/>
      <c r="L804" s="44"/>
      <c r="M804" s="245"/>
      <c r="N804" s="246"/>
      <c r="O804" s="91"/>
      <c r="P804" s="91"/>
      <c r="Q804" s="91"/>
      <c r="R804" s="91"/>
      <c r="S804" s="91"/>
      <c r="T804" s="92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T804" s="17" t="s">
        <v>165</v>
      </c>
      <c r="AU804" s="17" t="s">
        <v>89</v>
      </c>
    </row>
    <row r="805" spans="1:63" s="12" customFormat="1" ht="25.9" customHeight="1">
      <c r="A805" s="12"/>
      <c r="B805" s="212"/>
      <c r="C805" s="213"/>
      <c r="D805" s="214" t="s">
        <v>78</v>
      </c>
      <c r="E805" s="215" t="s">
        <v>1170</v>
      </c>
      <c r="F805" s="215" t="s">
        <v>1171</v>
      </c>
      <c r="G805" s="213"/>
      <c r="H805" s="213"/>
      <c r="I805" s="216"/>
      <c r="J805" s="217">
        <f>BK805</f>
        <v>0</v>
      </c>
      <c r="K805" s="213"/>
      <c r="L805" s="218"/>
      <c r="M805" s="219"/>
      <c r="N805" s="220"/>
      <c r="O805" s="220"/>
      <c r="P805" s="221">
        <f>P806+P844+P860+P905+P914+P992+P1034+P1039+P1050+P1164+P1174+P1197+P1224</f>
        <v>0</v>
      </c>
      <c r="Q805" s="220"/>
      <c r="R805" s="221">
        <f>R806+R844+R860+R905+R914+R992+R1034+R1039+R1050+R1164+R1174+R1197+R1224</f>
        <v>7.43294713</v>
      </c>
      <c r="S805" s="220"/>
      <c r="T805" s="222">
        <f>T806+T844+T860+T905+T914+T992+T1034+T1039+T1050+T1164+T1174+T1197+T1224</f>
        <v>2.97859222</v>
      </c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R805" s="223" t="s">
        <v>89</v>
      </c>
      <c r="AT805" s="224" t="s">
        <v>78</v>
      </c>
      <c r="AU805" s="224" t="s">
        <v>79</v>
      </c>
      <c r="AY805" s="223" t="s">
        <v>156</v>
      </c>
      <c r="BK805" s="225">
        <f>BK806+BK844+BK860+BK905+BK914+BK992+BK1034+BK1039+BK1050+BK1164+BK1174+BK1197+BK1224</f>
        <v>0</v>
      </c>
    </row>
    <row r="806" spans="1:63" s="12" customFormat="1" ht="22.8" customHeight="1">
      <c r="A806" s="12"/>
      <c r="B806" s="212"/>
      <c r="C806" s="213"/>
      <c r="D806" s="214" t="s">
        <v>78</v>
      </c>
      <c r="E806" s="226" t="s">
        <v>1172</v>
      </c>
      <c r="F806" s="226" t="s">
        <v>1173</v>
      </c>
      <c r="G806" s="213"/>
      <c r="H806" s="213"/>
      <c r="I806" s="216"/>
      <c r="J806" s="227">
        <f>BK806</f>
        <v>0</v>
      </c>
      <c r="K806" s="213"/>
      <c r="L806" s="218"/>
      <c r="M806" s="219"/>
      <c r="N806" s="220"/>
      <c r="O806" s="220"/>
      <c r="P806" s="221">
        <f>SUM(P807:P843)</f>
        <v>0</v>
      </c>
      <c r="Q806" s="220"/>
      <c r="R806" s="221">
        <f>SUM(R807:R843)</f>
        <v>0.4992674</v>
      </c>
      <c r="S806" s="220"/>
      <c r="T806" s="222">
        <f>SUM(T807:T843)</f>
        <v>0</v>
      </c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R806" s="223" t="s">
        <v>89</v>
      </c>
      <c r="AT806" s="224" t="s">
        <v>78</v>
      </c>
      <c r="AU806" s="224" t="s">
        <v>87</v>
      </c>
      <c r="AY806" s="223" t="s">
        <v>156</v>
      </c>
      <c r="BK806" s="225">
        <f>SUM(BK807:BK843)</f>
        <v>0</v>
      </c>
    </row>
    <row r="807" spans="1:65" s="2" customFormat="1" ht="24.15" customHeight="1">
      <c r="A807" s="38"/>
      <c r="B807" s="39"/>
      <c r="C807" s="228" t="s">
        <v>1174</v>
      </c>
      <c r="D807" s="228" t="s">
        <v>159</v>
      </c>
      <c r="E807" s="229" t="s">
        <v>1175</v>
      </c>
      <c r="F807" s="230" t="s">
        <v>1176</v>
      </c>
      <c r="G807" s="231" t="s">
        <v>245</v>
      </c>
      <c r="H807" s="232">
        <v>13.94</v>
      </c>
      <c r="I807" s="233"/>
      <c r="J807" s="234">
        <f>ROUND(I807*H807,2)</f>
        <v>0</v>
      </c>
      <c r="K807" s="235"/>
      <c r="L807" s="44"/>
      <c r="M807" s="236" t="s">
        <v>1</v>
      </c>
      <c r="N807" s="237" t="s">
        <v>44</v>
      </c>
      <c r="O807" s="91"/>
      <c r="P807" s="238">
        <f>O807*H807</f>
        <v>0</v>
      </c>
      <c r="Q807" s="238">
        <v>0</v>
      </c>
      <c r="R807" s="238">
        <f>Q807*H807</f>
        <v>0</v>
      </c>
      <c r="S807" s="238">
        <v>0</v>
      </c>
      <c r="T807" s="239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240" t="s">
        <v>327</v>
      </c>
      <c r="AT807" s="240" t="s">
        <v>159</v>
      </c>
      <c r="AU807" s="240" t="s">
        <v>89</v>
      </c>
      <c r="AY807" s="17" t="s">
        <v>156</v>
      </c>
      <c r="BE807" s="241">
        <f>IF(N807="základní",J807,0)</f>
        <v>0</v>
      </c>
      <c r="BF807" s="241">
        <f>IF(N807="snížená",J807,0)</f>
        <v>0</v>
      </c>
      <c r="BG807" s="241">
        <f>IF(N807="zákl. přenesená",J807,0)</f>
        <v>0</v>
      </c>
      <c r="BH807" s="241">
        <f>IF(N807="sníž. přenesená",J807,0)</f>
        <v>0</v>
      </c>
      <c r="BI807" s="241">
        <f>IF(N807="nulová",J807,0)</f>
        <v>0</v>
      </c>
      <c r="BJ807" s="17" t="s">
        <v>87</v>
      </c>
      <c r="BK807" s="241">
        <f>ROUND(I807*H807,2)</f>
        <v>0</v>
      </c>
      <c r="BL807" s="17" t="s">
        <v>327</v>
      </c>
      <c r="BM807" s="240" t="s">
        <v>1177</v>
      </c>
    </row>
    <row r="808" spans="1:47" s="2" customFormat="1" ht="12">
      <c r="A808" s="38"/>
      <c r="B808" s="39"/>
      <c r="C808" s="40"/>
      <c r="D808" s="242" t="s">
        <v>165</v>
      </c>
      <c r="E808" s="40"/>
      <c r="F808" s="243" t="s">
        <v>1178</v>
      </c>
      <c r="G808" s="40"/>
      <c r="H808" s="40"/>
      <c r="I808" s="244"/>
      <c r="J808" s="40"/>
      <c r="K808" s="40"/>
      <c r="L808" s="44"/>
      <c r="M808" s="245"/>
      <c r="N808" s="246"/>
      <c r="O808" s="91"/>
      <c r="P808" s="91"/>
      <c r="Q808" s="91"/>
      <c r="R808" s="91"/>
      <c r="S808" s="91"/>
      <c r="T808" s="92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T808" s="17" t="s">
        <v>165</v>
      </c>
      <c r="AU808" s="17" t="s">
        <v>89</v>
      </c>
    </row>
    <row r="809" spans="1:51" s="13" customFormat="1" ht="12">
      <c r="A809" s="13"/>
      <c r="B809" s="251"/>
      <c r="C809" s="252"/>
      <c r="D809" s="242" t="s">
        <v>257</v>
      </c>
      <c r="E809" s="253" t="s">
        <v>1</v>
      </c>
      <c r="F809" s="254" t="s">
        <v>1179</v>
      </c>
      <c r="G809" s="252"/>
      <c r="H809" s="255">
        <v>13.94</v>
      </c>
      <c r="I809" s="256"/>
      <c r="J809" s="252"/>
      <c r="K809" s="252"/>
      <c r="L809" s="257"/>
      <c r="M809" s="258"/>
      <c r="N809" s="259"/>
      <c r="O809" s="259"/>
      <c r="P809" s="259"/>
      <c r="Q809" s="259"/>
      <c r="R809" s="259"/>
      <c r="S809" s="259"/>
      <c r="T809" s="260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1" t="s">
        <v>257</v>
      </c>
      <c r="AU809" s="261" t="s">
        <v>89</v>
      </c>
      <c r="AV809" s="13" t="s">
        <v>89</v>
      </c>
      <c r="AW809" s="13" t="s">
        <v>35</v>
      </c>
      <c r="AX809" s="13" t="s">
        <v>79</v>
      </c>
      <c r="AY809" s="261" t="s">
        <v>156</v>
      </c>
    </row>
    <row r="810" spans="1:51" s="14" customFormat="1" ht="12">
      <c r="A810" s="14"/>
      <c r="B810" s="262"/>
      <c r="C810" s="263"/>
      <c r="D810" s="242" t="s">
        <v>257</v>
      </c>
      <c r="E810" s="264" t="s">
        <v>1</v>
      </c>
      <c r="F810" s="265" t="s">
        <v>259</v>
      </c>
      <c r="G810" s="263"/>
      <c r="H810" s="266">
        <v>13.94</v>
      </c>
      <c r="I810" s="267"/>
      <c r="J810" s="263"/>
      <c r="K810" s="263"/>
      <c r="L810" s="268"/>
      <c r="M810" s="269"/>
      <c r="N810" s="270"/>
      <c r="O810" s="270"/>
      <c r="P810" s="270"/>
      <c r="Q810" s="270"/>
      <c r="R810" s="270"/>
      <c r="S810" s="270"/>
      <c r="T810" s="271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2" t="s">
        <v>257</v>
      </c>
      <c r="AU810" s="272" t="s">
        <v>89</v>
      </c>
      <c r="AV810" s="14" t="s">
        <v>105</v>
      </c>
      <c r="AW810" s="14" t="s">
        <v>35</v>
      </c>
      <c r="AX810" s="14" t="s">
        <v>87</v>
      </c>
      <c r="AY810" s="272" t="s">
        <v>156</v>
      </c>
    </row>
    <row r="811" spans="1:65" s="2" customFormat="1" ht="16.5" customHeight="1">
      <c r="A811" s="38"/>
      <c r="B811" s="39"/>
      <c r="C811" s="273" t="s">
        <v>1180</v>
      </c>
      <c r="D811" s="273" t="s">
        <v>312</v>
      </c>
      <c r="E811" s="274" t="s">
        <v>1181</v>
      </c>
      <c r="F811" s="275" t="s">
        <v>1182</v>
      </c>
      <c r="G811" s="276" t="s">
        <v>301</v>
      </c>
      <c r="H811" s="277">
        <v>0.005</v>
      </c>
      <c r="I811" s="278"/>
      <c r="J811" s="279">
        <f>ROUND(I811*H811,2)</f>
        <v>0</v>
      </c>
      <c r="K811" s="280"/>
      <c r="L811" s="281"/>
      <c r="M811" s="282" t="s">
        <v>1</v>
      </c>
      <c r="N811" s="283" t="s">
        <v>44</v>
      </c>
      <c r="O811" s="91"/>
      <c r="P811" s="238">
        <f>O811*H811</f>
        <v>0</v>
      </c>
      <c r="Q811" s="238">
        <v>1</v>
      </c>
      <c r="R811" s="238">
        <f>Q811*H811</f>
        <v>0.005</v>
      </c>
      <c r="S811" s="238">
        <v>0</v>
      </c>
      <c r="T811" s="239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40" t="s">
        <v>445</v>
      </c>
      <c r="AT811" s="240" t="s">
        <v>312</v>
      </c>
      <c r="AU811" s="240" t="s">
        <v>89</v>
      </c>
      <c r="AY811" s="17" t="s">
        <v>156</v>
      </c>
      <c r="BE811" s="241">
        <f>IF(N811="základní",J811,0)</f>
        <v>0</v>
      </c>
      <c r="BF811" s="241">
        <f>IF(N811="snížená",J811,0)</f>
        <v>0</v>
      </c>
      <c r="BG811" s="241">
        <f>IF(N811="zákl. přenesená",J811,0)</f>
        <v>0</v>
      </c>
      <c r="BH811" s="241">
        <f>IF(N811="sníž. přenesená",J811,0)</f>
        <v>0</v>
      </c>
      <c r="BI811" s="241">
        <f>IF(N811="nulová",J811,0)</f>
        <v>0</v>
      </c>
      <c r="BJ811" s="17" t="s">
        <v>87</v>
      </c>
      <c r="BK811" s="241">
        <f>ROUND(I811*H811,2)</f>
        <v>0</v>
      </c>
      <c r="BL811" s="17" t="s">
        <v>327</v>
      </c>
      <c r="BM811" s="240" t="s">
        <v>1183</v>
      </c>
    </row>
    <row r="812" spans="1:47" s="2" customFormat="1" ht="12">
      <c r="A812" s="38"/>
      <c r="B812" s="39"/>
      <c r="C812" s="40"/>
      <c r="D812" s="242" t="s">
        <v>165</v>
      </c>
      <c r="E812" s="40"/>
      <c r="F812" s="243" t="s">
        <v>1182</v>
      </c>
      <c r="G812" s="40"/>
      <c r="H812" s="40"/>
      <c r="I812" s="244"/>
      <c r="J812" s="40"/>
      <c r="K812" s="40"/>
      <c r="L812" s="44"/>
      <c r="M812" s="245"/>
      <c r="N812" s="246"/>
      <c r="O812" s="91"/>
      <c r="P812" s="91"/>
      <c r="Q812" s="91"/>
      <c r="R812" s="91"/>
      <c r="S812" s="91"/>
      <c r="T812" s="92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T812" s="17" t="s">
        <v>165</v>
      </c>
      <c r="AU812" s="17" t="s">
        <v>89</v>
      </c>
    </row>
    <row r="813" spans="1:51" s="13" customFormat="1" ht="12">
      <c r="A813" s="13"/>
      <c r="B813" s="251"/>
      <c r="C813" s="252"/>
      <c r="D813" s="242" t="s">
        <v>257</v>
      </c>
      <c r="E813" s="252"/>
      <c r="F813" s="254" t="s">
        <v>1184</v>
      </c>
      <c r="G813" s="252"/>
      <c r="H813" s="255">
        <v>0.005</v>
      </c>
      <c r="I813" s="256"/>
      <c r="J813" s="252"/>
      <c r="K813" s="252"/>
      <c r="L813" s="257"/>
      <c r="M813" s="258"/>
      <c r="N813" s="259"/>
      <c r="O813" s="259"/>
      <c r="P813" s="259"/>
      <c r="Q813" s="259"/>
      <c r="R813" s="259"/>
      <c r="S813" s="259"/>
      <c r="T813" s="260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1" t="s">
        <v>257</v>
      </c>
      <c r="AU813" s="261" t="s">
        <v>89</v>
      </c>
      <c r="AV813" s="13" t="s">
        <v>89</v>
      </c>
      <c r="AW813" s="13" t="s">
        <v>4</v>
      </c>
      <c r="AX813" s="13" t="s">
        <v>87</v>
      </c>
      <c r="AY813" s="261" t="s">
        <v>156</v>
      </c>
    </row>
    <row r="814" spans="1:65" s="2" customFormat="1" ht="24.15" customHeight="1">
      <c r="A814" s="38"/>
      <c r="B814" s="39"/>
      <c r="C814" s="228" t="s">
        <v>1185</v>
      </c>
      <c r="D814" s="228" t="s">
        <v>159</v>
      </c>
      <c r="E814" s="229" t="s">
        <v>1186</v>
      </c>
      <c r="F814" s="230" t="s">
        <v>1187</v>
      </c>
      <c r="G814" s="231" t="s">
        <v>245</v>
      </c>
      <c r="H814" s="232">
        <v>28.5</v>
      </c>
      <c r="I814" s="233"/>
      <c r="J814" s="234">
        <f>ROUND(I814*H814,2)</f>
        <v>0</v>
      </c>
      <c r="K814" s="235"/>
      <c r="L814" s="44"/>
      <c r="M814" s="236" t="s">
        <v>1</v>
      </c>
      <c r="N814" s="237" t="s">
        <v>44</v>
      </c>
      <c r="O814" s="91"/>
      <c r="P814" s="238">
        <f>O814*H814</f>
        <v>0</v>
      </c>
      <c r="Q814" s="238">
        <v>0</v>
      </c>
      <c r="R814" s="238">
        <f>Q814*H814</f>
        <v>0</v>
      </c>
      <c r="S814" s="238">
        <v>0</v>
      </c>
      <c r="T814" s="239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40" t="s">
        <v>327</v>
      </c>
      <c r="AT814" s="240" t="s">
        <v>159</v>
      </c>
      <c r="AU814" s="240" t="s">
        <v>89</v>
      </c>
      <c r="AY814" s="17" t="s">
        <v>156</v>
      </c>
      <c r="BE814" s="241">
        <f>IF(N814="základní",J814,0)</f>
        <v>0</v>
      </c>
      <c r="BF814" s="241">
        <f>IF(N814="snížená",J814,0)</f>
        <v>0</v>
      </c>
      <c r="BG814" s="241">
        <f>IF(N814="zákl. přenesená",J814,0)</f>
        <v>0</v>
      </c>
      <c r="BH814" s="241">
        <f>IF(N814="sníž. přenesená",J814,0)</f>
        <v>0</v>
      </c>
      <c r="BI814" s="241">
        <f>IF(N814="nulová",J814,0)</f>
        <v>0</v>
      </c>
      <c r="BJ814" s="17" t="s">
        <v>87</v>
      </c>
      <c r="BK814" s="241">
        <f>ROUND(I814*H814,2)</f>
        <v>0</v>
      </c>
      <c r="BL814" s="17" t="s">
        <v>327</v>
      </c>
      <c r="BM814" s="240" t="s">
        <v>1188</v>
      </c>
    </row>
    <row r="815" spans="1:47" s="2" customFormat="1" ht="12">
      <c r="A815" s="38"/>
      <c r="B815" s="39"/>
      <c r="C815" s="40"/>
      <c r="D815" s="242" t="s">
        <v>165</v>
      </c>
      <c r="E815" s="40"/>
      <c r="F815" s="243" t="s">
        <v>1189</v>
      </c>
      <c r="G815" s="40"/>
      <c r="H815" s="40"/>
      <c r="I815" s="244"/>
      <c r="J815" s="40"/>
      <c r="K815" s="40"/>
      <c r="L815" s="44"/>
      <c r="M815" s="245"/>
      <c r="N815" s="246"/>
      <c r="O815" s="91"/>
      <c r="P815" s="91"/>
      <c r="Q815" s="91"/>
      <c r="R815" s="91"/>
      <c r="S815" s="91"/>
      <c r="T815" s="92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T815" s="17" t="s">
        <v>165</v>
      </c>
      <c r="AU815" s="17" t="s">
        <v>89</v>
      </c>
    </row>
    <row r="816" spans="1:51" s="13" customFormat="1" ht="12">
      <c r="A816" s="13"/>
      <c r="B816" s="251"/>
      <c r="C816" s="252"/>
      <c r="D816" s="242" t="s">
        <v>257</v>
      </c>
      <c r="E816" s="253" t="s">
        <v>1</v>
      </c>
      <c r="F816" s="254" t="s">
        <v>1190</v>
      </c>
      <c r="G816" s="252"/>
      <c r="H816" s="255">
        <v>28.5</v>
      </c>
      <c r="I816" s="256"/>
      <c r="J816" s="252"/>
      <c r="K816" s="252"/>
      <c r="L816" s="257"/>
      <c r="M816" s="258"/>
      <c r="N816" s="259"/>
      <c r="O816" s="259"/>
      <c r="P816" s="259"/>
      <c r="Q816" s="259"/>
      <c r="R816" s="259"/>
      <c r="S816" s="259"/>
      <c r="T816" s="260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1" t="s">
        <v>257</v>
      </c>
      <c r="AU816" s="261" t="s">
        <v>89</v>
      </c>
      <c r="AV816" s="13" t="s">
        <v>89</v>
      </c>
      <c r="AW816" s="13" t="s">
        <v>35</v>
      </c>
      <c r="AX816" s="13" t="s">
        <v>79</v>
      </c>
      <c r="AY816" s="261" t="s">
        <v>156</v>
      </c>
    </row>
    <row r="817" spans="1:51" s="14" customFormat="1" ht="12">
      <c r="A817" s="14"/>
      <c r="B817" s="262"/>
      <c r="C817" s="263"/>
      <c r="D817" s="242" t="s">
        <v>257</v>
      </c>
      <c r="E817" s="264" t="s">
        <v>1</v>
      </c>
      <c r="F817" s="265" t="s">
        <v>259</v>
      </c>
      <c r="G817" s="263"/>
      <c r="H817" s="266">
        <v>28.5</v>
      </c>
      <c r="I817" s="267"/>
      <c r="J817" s="263"/>
      <c r="K817" s="263"/>
      <c r="L817" s="268"/>
      <c r="M817" s="269"/>
      <c r="N817" s="270"/>
      <c r="O817" s="270"/>
      <c r="P817" s="270"/>
      <c r="Q817" s="270"/>
      <c r="R817" s="270"/>
      <c r="S817" s="270"/>
      <c r="T817" s="271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72" t="s">
        <v>257</v>
      </c>
      <c r="AU817" s="272" t="s">
        <v>89</v>
      </c>
      <c r="AV817" s="14" t="s">
        <v>105</v>
      </c>
      <c r="AW817" s="14" t="s">
        <v>35</v>
      </c>
      <c r="AX817" s="14" t="s">
        <v>87</v>
      </c>
      <c r="AY817" s="272" t="s">
        <v>156</v>
      </c>
    </row>
    <row r="818" spans="1:65" s="2" customFormat="1" ht="16.5" customHeight="1">
      <c r="A818" s="38"/>
      <c r="B818" s="39"/>
      <c r="C818" s="273" t="s">
        <v>1191</v>
      </c>
      <c r="D818" s="273" t="s">
        <v>312</v>
      </c>
      <c r="E818" s="274" t="s">
        <v>1181</v>
      </c>
      <c r="F818" s="275" t="s">
        <v>1182</v>
      </c>
      <c r="G818" s="276" t="s">
        <v>301</v>
      </c>
      <c r="H818" s="277">
        <v>0.01</v>
      </c>
      <c r="I818" s="278"/>
      <c r="J818" s="279">
        <f>ROUND(I818*H818,2)</f>
        <v>0</v>
      </c>
      <c r="K818" s="280"/>
      <c r="L818" s="281"/>
      <c r="M818" s="282" t="s">
        <v>1</v>
      </c>
      <c r="N818" s="283" t="s">
        <v>44</v>
      </c>
      <c r="O818" s="91"/>
      <c r="P818" s="238">
        <f>O818*H818</f>
        <v>0</v>
      </c>
      <c r="Q818" s="238">
        <v>1</v>
      </c>
      <c r="R818" s="238">
        <f>Q818*H818</f>
        <v>0.01</v>
      </c>
      <c r="S818" s="238">
        <v>0</v>
      </c>
      <c r="T818" s="239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40" t="s">
        <v>445</v>
      </c>
      <c r="AT818" s="240" t="s">
        <v>312</v>
      </c>
      <c r="AU818" s="240" t="s">
        <v>89</v>
      </c>
      <c r="AY818" s="17" t="s">
        <v>156</v>
      </c>
      <c r="BE818" s="241">
        <f>IF(N818="základní",J818,0)</f>
        <v>0</v>
      </c>
      <c r="BF818" s="241">
        <f>IF(N818="snížená",J818,0)</f>
        <v>0</v>
      </c>
      <c r="BG818" s="241">
        <f>IF(N818="zákl. přenesená",J818,0)</f>
        <v>0</v>
      </c>
      <c r="BH818" s="241">
        <f>IF(N818="sníž. přenesená",J818,0)</f>
        <v>0</v>
      </c>
      <c r="BI818" s="241">
        <f>IF(N818="nulová",J818,0)</f>
        <v>0</v>
      </c>
      <c r="BJ818" s="17" t="s">
        <v>87</v>
      </c>
      <c r="BK818" s="241">
        <f>ROUND(I818*H818,2)</f>
        <v>0</v>
      </c>
      <c r="BL818" s="17" t="s">
        <v>327</v>
      </c>
      <c r="BM818" s="240" t="s">
        <v>1192</v>
      </c>
    </row>
    <row r="819" spans="1:47" s="2" customFormat="1" ht="12">
      <c r="A819" s="38"/>
      <c r="B819" s="39"/>
      <c r="C819" s="40"/>
      <c r="D819" s="242" t="s">
        <v>165</v>
      </c>
      <c r="E819" s="40"/>
      <c r="F819" s="243" t="s">
        <v>1182</v>
      </c>
      <c r="G819" s="40"/>
      <c r="H819" s="40"/>
      <c r="I819" s="244"/>
      <c r="J819" s="40"/>
      <c r="K819" s="40"/>
      <c r="L819" s="44"/>
      <c r="M819" s="245"/>
      <c r="N819" s="246"/>
      <c r="O819" s="91"/>
      <c r="P819" s="91"/>
      <c r="Q819" s="91"/>
      <c r="R819" s="91"/>
      <c r="S819" s="91"/>
      <c r="T819" s="92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165</v>
      </c>
      <c r="AU819" s="17" t="s">
        <v>89</v>
      </c>
    </row>
    <row r="820" spans="1:51" s="13" customFormat="1" ht="12">
      <c r="A820" s="13"/>
      <c r="B820" s="251"/>
      <c r="C820" s="252"/>
      <c r="D820" s="242" t="s">
        <v>257</v>
      </c>
      <c r="E820" s="252"/>
      <c r="F820" s="254" t="s">
        <v>1193</v>
      </c>
      <c r="G820" s="252"/>
      <c r="H820" s="255">
        <v>0.01</v>
      </c>
      <c r="I820" s="256"/>
      <c r="J820" s="252"/>
      <c r="K820" s="252"/>
      <c r="L820" s="257"/>
      <c r="M820" s="258"/>
      <c r="N820" s="259"/>
      <c r="O820" s="259"/>
      <c r="P820" s="259"/>
      <c r="Q820" s="259"/>
      <c r="R820" s="259"/>
      <c r="S820" s="259"/>
      <c r="T820" s="26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1" t="s">
        <v>257</v>
      </c>
      <c r="AU820" s="261" t="s">
        <v>89</v>
      </c>
      <c r="AV820" s="13" t="s">
        <v>89</v>
      </c>
      <c r="AW820" s="13" t="s">
        <v>4</v>
      </c>
      <c r="AX820" s="13" t="s">
        <v>87</v>
      </c>
      <c r="AY820" s="261" t="s">
        <v>156</v>
      </c>
    </row>
    <row r="821" spans="1:65" s="2" customFormat="1" ht="24.15" customHeight="1">
      <c r="A821" s="38"/>
      <c r="B821" s="39"/>
      <c r="C821" s="228" t="s">
        <v>1194</v>
      </c>
      <c r="D821" s="228" t="s">
        <v>159</v>
      </c>
      <c r="E821" s="229" t="s">
        <v>1195</v>
      </c>
      <c r="F821" s="230" t="s">
        <v>1196</v>
      </c>
      <c r="G821" s="231" t="s">
        <v>245</v>
      </c>
      <c r="H821" s="232">
        <v>27.88</v>
      </c>
      <c r="I821" s="233"/>
      <c r="J821" s="234">
        <f>ROUND(I821*H821,2)</f>
        <v>0</v>
      </c>
      <c r="K821" s="235"/>
      <c r="L821" s="44"/>
      <c r="M821" s="236" t="s">
        <v>1</v>
      </c>
      <c r="N821" s="237" t="s">
        <v>44</v>
      </c>
      <c r="O821" s="91"/>
      <c r="P821" s="238">
        <f>O821*H821</f>
        <v>0</v>
      </c>
      <c r="Q821" s="238">
        <v>0.0004</v>
      </c>
      <c r="R821" s="238">
        <f>Q821*H821</f>
        <v>0.011152</v>
      </c>
      <c r="S821" s="238">
        <v>0</v>
      </c>
      <c r="T821" s="239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40" t="s">
        <v>327</v>
      </c>
      <c r="AT821" s="240" t="s">
        <v>159</v>
      </c>
      <c r="AU821" s="240" t="s">
        <v>89</v>
      </c>
      <c r="AY821" s="17" t="s">
        <v>156</v>
      </c>
      <c r="BE821" s="241">
        <f>IF(N821="základní",J821,0)</f>
        <v>0</v>
      </c>
      <c r="BF821" s="241">
        <f>IF(N821="snížená",J821,0)</f>
        <v>0</v>
      </c>
      <c r="BG821" s="241">
        <f>IF(N821="zákl. přenesená",J821,0)</f>
        <v>0</v>
      </c>
      <c r="BH821" s="241">
        <f>IF(N821="sníž. přenesená",J821,0)</f>
        <v>0</v>
      </c>
      <c r="BI821" s="241">
        <f>IF(N821="nulová",J821,0)</f>
        <v>0</v>
      </c>
      <c r="BJ821" s="17" t="s">
        <v>87</v>
      </c>
      <c r="BK821" s="241">
        <f>ROUND(I821*H821,2)</f>
        <v>0</v>
      </c>
      <c r="BL821" s="17" t="s">
        <v>327</v>
      </c>
      <c r="BM821" s="240" t="s">
        <v>1197</v>
      </c>
    </row>
    <row r="822" spans="1:47" s="2" customFormat="1" ht="12">
      <c r="A822" s="38"/>
      <c r="B822" s="39"/>
      <c r="C822" s="40"/>
      <c r="D822" s="242" t="s">
        <v>165</v>
      </c>
      <c r="E822" s="40"/>
      <c r="F822" s="243" t="s">
        <v>1198</v>
      </c>
      <c r="G822" s="40"/>
      <c r="H822" s="40"/>
      <c r="I822" s="244"/>
      <c r="J822" s="40"/>
      <c r="K822" s="40"/>
      <c r="L822" s="44"/>
      <c r="M822" s="245"/>
      <c r="N822" s="246"/>
      <c r="O822" s="91"/>
      <c r="P822" s="91"/>
      <c r="Q822" s="91"/>
      <c r="R822" s="91"/>
      <c r="S822" s="91"/>
      <c r="T822" s="92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T822" s="17" t="s">
        <v>165</v>
      </c>
      <c r="AU822" s="17" t="s">
        <v>89</v>
      </c>
    </row>
    <row r="823" spans="1:51" s="13" customFormat="1" ht="12">
      <c r="A823" s="13"/>
      <c r="B823" s="251"/>
      <c r="C823" s="252"/>
      <c r="D823" s="242" t="s">
        <v>257</v>
      </c>
      <c r="E823" s="253" t="s">
        <v>1</v>
      </c>
      <c r="F823" s="254" t="s">
        <v>1199</v>
      </c>
      <c r="G823" s="252"/>
      <c r="H823" s="255">
        <v>27.88</v>
      </c>
      <c r="I823" s="256"/>
      <c r="J823" s="252"/>
      <c r="K823" s="252"/>
      <c r="L823" s="257"/>
      <c r="M823" s="258"/>
      <c r="N823" s="259"/>
      <c r="O823" s="259"/>
      <c r="P823" s="259"/>
      <c r="Q823" s="259"/>
      <c r="R823" s="259"/>
      <c r="S823" s="259"/>
      <c r="T823" s="260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61" t="s">
        <v>257</v>
      </c>
      <c r="AU823" s="261" t="s">
        <v>89</v>
      </c>
      <c r="AV823" s="13" t="s">
        <v>89</v>
      </c>
      <c r="AW823" s="13" t="s">
        <v>35</v>
      </c>
      <c r="AX823" s="13" t="s">
        <v>79</v>
      </c>
      <c r="AY823" s="261" t="s">
        <v>156</v>
      </c>
    </row>
    <row r="824" spans="1:51" s="14" customFormat="1" ht="12">
      <c r="A824" s="14"/>
      <c r="B824" s="262"/>
      <c r="C824" s="263"/>
      <c r="D824" s="242" t="s">
        <v>257</v>
      </c>
      <c r="E824" s="264" t="s">
        <v>1</v>
      </c>
      <c r="F824" s="265" t="s">
        <v>259</v>
      </c>
      <c r="G824" s="263"/>
      <c r="H824" s="266">
        <v>27.88</v>
      </c>
      <c r="I824" s="267"/>
      <c r="J824" s="263"/>
      <c r="K824" s="263"/>
      <c r="L824" s="268"/>
      <c r="M824" s="269"/>
      <c r="N824" s="270"/>
      <c r="O824" s="270"/>
      <c r="P824" s="270"/>
      <c r="Q824" s="270"/>
      <c r="R824" s="270"/>
      <c r="S824" s="270"/>
      <c r="T824" s="271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72" t="s">
        <v>257</v>
      </c>
      <c r="AU824" s="272" t="s">
        <v>89</v>
      </c>
      <c r="AV824" s="14" t="s">
        <v>105</v>
      </c>
      <c r="AW824" s="14" t="s">
        <v>35</v>
      </c>
      <c r="AX824" s="14" t="s">
        <v>87</v>
      </c>
      <c r="AY824" s="272" t="s">
        <v>156</v>
      </c>
    </row>
    <row r="825" spans="1:65" s="2" customFormat="1" ht="44.25" customHeight="1">
      <c r="A825" s="38"/>
      <c r="B825" s="39"/>
      <c r="C825" s="273" t="s">
        <v>1200</v>
      </c>
      <c r="D825" s="273" t="s">
        <v>312</v>
      </c>
      <c r="E825" s="274" t="s">
        <v>1201</v>
      </c>
      <c r="F825" s="275" t="s">
        <v>1202</v>
      </c>
      <c r="G825" s="276" t="s">
        <v>245</v>
      </c>
      <c r="H825" s="277">
        <v>32.494</v>
      </c>
      <c r="I825" s="278"/>
      <c r="J825" s="279">
        <f>ROUND(I825*H825,2)</f>
        <v>0</v>
      </c>
      <c r="K825" s="280"/>
      <c r="L825" s="281"/>
      <c r="M825" s="282" t="s">
        <v>1</v>
      </c>
      <c r="N825" s="283" t="s">
        <v>44</v>
      </c>
      <c r="O825" s="91"/>
      <c r="P825" s="238">
        <f>O825*H825</f>
        <v>0</v>
      </c>
      <c r="Q825" s="238">
        <v>0.0044</v>
      </c>
      <c r="R825" s="238">
        <f>Q825*H825</f>
        <v>0.1429736</v>
      </c>
      <c r="S825" s="238">
        <v>0</v>
      </c>
      <c r="T825" s="239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40" t="s">
        <v>445</v>
      </c>
      <c r="AT825" s="240" t="s">
        <v>312</v>
      </c>
      <c r="AU825" s="240" t="s">
        <v>89</v>
      </c>
      <c r="AY825" s="17" t="s">
        <v>156</v>
      </c>
      <c r="BE825" s="241">
        <f>IF(N825="základní",J825,0)</f>
        <v>0</v>
      </c>
      <c r="BF825" s="241">
        <f>IF(N825="snížená",J825,0)</f>
        <v>0</v>
      </c>
      <c r="BG825" s="241">
        <f>IF(N825="zákl. přenesená",J825,0)</f>
        <v>0</v>
      </c>
      <c r="BH825" s="241">
        <f>IF(N825="sníž. přenesená",J825,0)</f>
        <v>0</v>
      </c>
      <c r="BI825" s="241">
        <f>IF(N825="nulová",J825,0)</f>
        <v>0</v>
      </c>
      <c r="BJ825" s="17" t="s">
        <v>87</v>
      </c>
      <c r="BK825" s="241">
        <f>ROUND(I825*H825,2)</f>
        <v>0</v>
      </c>
      <c r="BL825" s="17" t="s">
        <v>327</v>
      </c>
      <c r="BM825" s="240" t="s">
        <v>1203</v>
      </c>
    </row>
    <row r="826" spans="1:47" s="2" customFormat="1" ht="12">
      <c r="A826" s="38"/>
      <c r="B826" s="39"/>
      <c r="C826" s="40"/>
      <c r="D826" s="242" t="s">
        <v>165</v>
      </c>
      <c r="E826" s="40"/>
      <c r="F826" s="243" t="s">
        <v>1202</v>
      </c>
      <c r="G826" s="40"/>
      <c r="H826" s="40"/>
      <c r="I826" s="244"/>
      <c r="J826" s="40"/>
      <c r="K826" s="40"/>
      <c r="L826" s="44"/>
      <c r="M826" s="245"/>
      <c r="N826" s="246"/>
      <c r="O826" s="91"/>
      <c r="P826" s="91"/>
      <c r="Q826" s="91"/>
      <c r="R826" s="91"/>
      <c r="S826" s="91"/>
      <c r="T826" s="92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T826" s="17" t="s">
        <v>165</v>
      </c>
      <c r="AU826" s="17" t="s">
        <v>89</v>
      </c>
    </row>
    <row r="827" spans="1:51" s="13" customFormat="1" ht="12">
      <c r="A827" s="13"/>
      <c r="B827" s="251"/>
      <c r="C827" s="252"/>
      <c r="D827" s="242" t="s">
        <v>257</v>
      </c>
      <c r="E827" s="252"/>
      <c r="F827" s="254" t="s">
        <v>1204</v>
      </c>
      <c r="G827" s="252"/>
      <c r="H827" s="255">
        <v>32.494</v>
      </c>
      <c r="I827" s="256"/>
      <c r="J827" s="252"/>
      <c r="K827" s="252"/>
      <c r="L827" s="257"/>
      <c r="M827" s="258"/>
      <c r="N827" s="259"/>
      <c r="O827" s="259"/>
      <c r="P827" s="259"/>
      <c r="Q827" s="259"/>
      <c r="R827" s="259"/>
      <c r="S827" s="259"/>
      <c r="T827" s="260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1" t="s">
        <v>257</v>
      </c>
      <c r="AU827" s="261" t="s">
        <v>89</v>
      </c>
      <c r="AV827" s="13" t="s">
        <v>89</v>
      </c>
      <c r="AW827" s="13" t="s">
        <v>4</v>
      </c>
      <c r="AX827" s="13" t="s">
        <v>87</v>
      </c>
      <c r="AY827" s="261" t="s">
        <v>156</v>
      </c>
    </row>
    <row r="828" spans="1:65" s="2" customFormat="1" ht="24.15" customHeight="1">
      <c r="A828" s="38"/>
      <c r="B828" s="39"/>
      <c r="C828" s="228" t="s">
        <v>1205</v>
      </c>
      <c r="D828" s="228" t="s">
        <v>159</v>
      </c>
      <c r="E828" s="229" t="s">
        <v>1206</v>
      </c>
      <c r="F828" s="230" t="s">
        <v>1207</v>
      </c>
      <c r="G828" s="231" t="s">
        <v>245</v>
      </c>
      <c r="H828" s="232">
        <v>57</v>
      </c>
      <c r="I828" s="233"/>
      <c r="J828" s="234">
        <f>ROUND(I828*H828,2)</f>
        <v>0</v>
      </c>
      <c r="K828" s="235"/>
      <c r="L828" s="44"/>
      <c r="M828" s="236" t="s">
        <v>1</v>
      </c>
      <c r="N828" s="237" t="s">
        <v>44</v>
      </c>
      <c r="O828" s="91"/>
      <c r="P828" s="238">
        <f>O828*H828</f>
        <v>0</v>
      </c>
      <c r="Q828" s="238">
        <v>0.0004</v>
      </c>
      <c r="R828" s="238">
        <f>Q828*H828</f>
        <v>0.0228</v>
      </c>
      <c r="S828" s="238">
        <v>0</v>
      </c>
      <c r="T828" s="239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40" t="s">
        <v>327</v>
      </c>
      <c r="AT828" s="240" t="s">
        <v>159</v>
      </c>
      <c r="AU828" s="240" t="s">
        <v>89</v>
      </c>
      <c r="AY828" s="17" t="s">
        <v>156</v>
      </c>
      <c r="BE828" s="241">
        <f>IF(N828="základní",J828,0)</f>
        <v>0</v>
      </c>
      <c r="BF828" s="241">
        <f>IF(N828="snížená",J828,0)</f>
        <v>0</v>
      </c>
      <c r="BG828" s="241">
        <f>IF(N828="zákl. přenesená",J828,0)</f>
        <v>0</v>
      </c>
      <c r="BH828" s="241">
        <f>IF(N828="sníž. přenesená",J828,0)</f>
        <v>0</v>
      </c>
      <c r="BI828" s="241">
        <f>IF(N828="nulová",J828,0)</f>
        <v>0</v>
      </c>
      <c r="BJ828" s="17" t="s">
        <v>87</v>
      </c>
      <c r="BK828" s="241">
        <f>ROUND(I828*H828,2)</f>
        <v>0</v>
      </c>
      <c r="BL828" s="17" t="s">
        <v>327</v>
      </c>
      <c r="BM828" s="240" t="s">
        <v>1208</v>
      </c>
    </row>
    <row r="829" spans="1:47" s="2" customFormat="1" ht="12">
      <c r="A829" s="38"/>
      <c r="B829" s="39"/>
      <c r="C829" s="40"/>
      <c r="D829" s="242" t="s">
        <v>165</v>
      </c>
      <c r="E829" s="40"/>
      <c r="F829" s="243" t="s">
        <v>1209</v>
      </c>
      <c r="G829" s="40"/>
      <c r="H829" s="40"/>
      <c r="I829" s="244"/>
      <c r="J829" s="40"/>
      <c r="K829" s="40"/>
      <c r="L829" s="44"/>
      <c r="M829" s="245"/>
      <c r="N829" s="246"/>
      <c r="O829" s="91"/>
      <c r="P829" s="91"/>
      <c r="Q829" s="91"/>
      <c r="R829" s="91"/>
      <c r="S829" s="91"/>
      <c r="T829" s="92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T829" s="17" t="s">
        <v>165</v>
      </c>
      <c r="AU829" s="17" t="s">
        <v>89</v>
      </c>
    </row>
    <row r="830" spans="1:51" s="13" customFormat="1" ht="12">
      <c r="A830" s="13"/>
      <c r="B830" s="251"/>
      <c r="C830" s="252"/>
      <c r="D830" s="242" t="s">
        <v>257</v>
      </c>
      <c r="E830" s="253" t="s">
        <v>1</v>
      </c>
      <c r="F830" s="254" t="s">
        <v>1210</v>
      </c>
      <c r="G830" s="252"/>
      <c r="H830" s="255">
        <v>57</v>
      </c>
      <c r="I830" s="256"/>
      <c r="J830" s="252"/>
      <c r="K830" s="252"/>
      <c r="L830" s="257"/>
      <c r="M830" s="258"/>
      <c r="N830" s="259"/>
      <c r="O830" s="259"/>
      <c r="P830" s="259"/>
      <c r="Q830" s="259"/>
      <c r="R830" s="259"/>
      <c r="S830" s="259"/>
      <c r="T830" s="260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1" t="s">
        <v>257</v>
      </c>
      <c r="AU830" s="261" t="s">
        <v>89</v>
      </c>
      <c r="AV830" s="13" t="s">
        <v>89</v>
      </c>
      <c r="AW830" s="13" t="s">
        <v>35</v>
      </c>
      <c r="AX830" s="13" t="s">
        <v>79</v>
      </c>
      <c r="AY830" s="261" t="s">
        <v>156</v>
      </c>
    </row>
    <row r="831" spans="1:51" s="14" customFormat="1" ht="12">
      <c r="A831" s="14"/>
      <c r="B831" s="262"/>
      <c r="C831" s="263"/>
      <c r="D831" s="242" t="s">
        <v>257</v>
      </c>
      <c r="E831" s="264" t="s">
        <v>1</v>
      </c>
      <c r="F831" s="265" t="s">
        <v>259</v>
      </c>
      <c r="G831" s="263"/>
      <c r="H831" s="266">
        <v>57</v>
      </c>
      <c r="I831" s="267"/>
      <c r="J831" s="263"/>
      <c r="K831" s="263"/>
      <c r="L831" s="268"/>
      <c r="M831" s="269"/>
      <c r="N831" s="270"/>
      <c r="O831" s="270"/>
      <c r="P831" s="270"/>
      <c r="Q831" s="270"/>
      <c r="R831" s="270"/>
      <c r="S831" s="270"/>
      <c r="T831" s="271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72" t="s">
        <v>257</v>
      </c>
      <c r="AU831" s="272" t="s">
        <v>89</v>
      </c>
      <c r="AV831" s="14" t="s">
        <v>105</v>
      </c>
      <c r="AW831" s="14" t="s">
        <v>35</v>
      </c>
      <c r="AX831" s="14" t="s">
        <v>87</v>
      </c>
      <c r="AY831" s="272" t="s">
        <v>156</v>
      </c>
    </row>
    <row r="832" spans="1:65" s="2" customFormat="1" ht="44.25" customHeight="1">
      <c r="A832" s="38"/>
      <c r="B832" s="39"/>
      <c r="C832" s="273" t="s">
        <v>1211</v>
      </c>
      <c r="D832" s="273" t="s">
        <v>312</v>
      </c>
      <c r="E832" s="274" t="s">
        <v>1201</v>
      </c>
      <c r="F832" s="275" t="s">
        <v>1202</v>
      </c>
      <c r="G832" s="276" t="s">
        <v>245</v>
      </c>
      <c r="H832" s="277">
        <v>69.597</v>
      </c>
      <c r="I832" s="278"/>
      <c r="J832" s="279">
        <f>ROUND(I832*H832,2)</f>
        <v>0</v>
      </c>
      <c r="K832" s="280"/>
      <c r="L832" s="281"/>
      <c r="M832" s="282" t="s">
        <v>1</v>
      </c>
      <c r="N832" s="283" t="s">
        <v>44</v>
      </c>
      <c r="O832" s="91"/>
      <c r="P832" s="238">
        <f>O832*H832</f>
        <v>0</v>
      </c>
      <c r="Q832" s="238">
        <v>0.0044</v>
      </c>
      <c r="R832" s="238">
        <f>Q832*H832</f>
        <v>0.30622679999999997</v>
      </c>
      <c r="S832" s="238">
        <v>0</v>
      </c>
      <c r="T832" s="239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40" t="s">
        <v>445</v>
      </c>
      <c r="AT832" s="240" t="s">
        <v>312</v>
      </c>
      <c r="AU832" s="240" t="s">
        <v>89</v>
      </c>
      <c r="AY832" s="17" t="s">
        <v>156</v>
      </c>
      <c r="BE832" s="241">
        <f>IF(N832="základní",J832,0)</f>
        <v>0</v>
      </c>
      <c r="BF832" s="241">
        <f>IF(N832="snížená",J832,0)</f>
        <v>0</v>
      </c>
      <c r="BG832" s="241">
        <f>IF(N832="zákl. přenesená",J832,0)</f>
        <v>0</v>
      </c>
      <c r="BH832" s="241">
        <f>IF(N832="sníž. přenesená",J832,0)</f>
        <v>0</v>
      </c>
      <c r="BI832" s="241">
        <f>IF(N832="nulová",J832,0)</f>
        <v>0</v>
      </c>
      <c r="BJ832" s="17" t="s">
        <v>87</v>
      </c>
      <c r="BK832" s="241">
        <f>ROUND(I832*H832,2)</f>
        <v>0</v>
      </c>
      <c r="BL832" s="17" t="s">
        <v>327</v>
      </c>
      <c r="BM832" s="240" t="s">
        <v>1212</v>
      </c>
    </row>
    <row r="833" spans="1:47" s="2" customFormat="1" ht="12">
      <c r="A833" s="38"/>
      <c r="B833" s="39"/>
      <c r="C833" s="40"/>
      <c r="D833" s="242" t="s">
        <v>165</v>
      </c>
      <c r="E833" s="40"/>
      <c r="F833" s="243" t="s">
        <v>1202</v>
      </c>
      <c r="G833" s="40"/>
      <c r="H833" s="40"/>
      <c r="I833" s="244"/>
      <c r="J833" s="40"/>
      <c r="K833" s="40"/>
      <c r="L833" s="44"/>
      <c r="M833" s="245"/>
      <c r="N833" s="246"/>
      <c r="O833" s="91"/>
      <c r="P833" s="91"/>
      <c r="Q833" s="91"/>
      <c r="R833" s="91"/>
      <c r="S833" s="91"/>
      <c r="T833" s="92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T833" s="17" t="s">
        <v>165</v>
      </c>
      <c r="AU833" s="17" t="s">
        <v>89</v>
      </c>
    </row>
    <row r="834" spans="1:51" s="13" customFormat="1" ht="12">
      <c r="A834" s="13"/>
      <c r="B834" s="251"/>
      <c r="C834" s="252"/>
      <c r="D834" s="242" t="s">
        <v>257</v>
      </c>
      <c r="E834" s="252"/>
      <c r="F834" s="254" t="s">
        <v>1213</v>
      </c>
      <c r="G834" s="252"/>
      <c r="H834" s="255">
        <v>69.597</v>
      </c>
      <c r="I834" s="256"/>
      <c r="J834" s="252"/>
      <c r="K834" s="252"/>
      <c r="L834" s="257"/>
      <c r="M834" s="258"/>
      <c r="N834" s="259"/>
      <c r="O834" s="259"/>
      <c r="P834" s="259"/>
      <c r="Q834" s="259"/>
      <c r="R834" s="259"/>
      <c r="S834" s="259"/>
      <c r="T834" s="260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1" t="s">
        <v>257</v>
      </c>
      <c r="AU834" s="261" t="s">
        <v>89</v>
      </c>
      <c r="AV834" s="13" t="s">
        <v>89</v>
      </c>
      <c r="AW834" s="13" t="s">
        <v>4</v>
      </c>
      <c r="AX834" s="13" t="s">
        <v>87</v>
      </c>
      <c r="AY834" s="261" t="s">
        <v>156</v>
      </c>
    </row>
    <row r="835" spans="1:65" s="2" customFormat="1" ht="16.5" customHeight="1">
      <c r="A835" s="38"/>
      <c r="B835" s="39"/>
      <c r="C835" s="228" t="s">
        <v>1214</v>
      </c>
      <c r="D835" s="228" t="s">
        <v>159</v>
      </c>
      <c r="E835" s="229" t="s">
        <v>1215</v>
      </c>
      <c r="F835" s="230" t="s">
        <v>1216</v>
      </c>
      <c r="G835" s="231" t="s">
        <v>245</v>
      </c>
      <c r="H835" s="232">
        <v>9.238</v>
      </c>
      <c r="I835" s="233"/>
      <c r="J835" s="234">
        <f>ROUND(I835*H835,2)</f>
        <v>0</v>
      </c>
      <c r="K835" s="235"/>
      <c r="L835" s="44"/>
      <c r="M835" s="236" t="s">
        <v>1</v>
      </c>
      <c r="N835" s="237" t="s">
        <v>44</v>
      </c>
      <c r="O835" s="91"/>
      <c r="P835" s="238">
        <f>O835*H835</f>
        <v>0</v>
      </c>
      <c r="Q835" s="238">
        <v>0</v>
      </c>
      <c r="R835" s="238">
        <f>Q835*H835</f>
        <v>0</v>
      </c>
      <c r="S835" s="238">
        <v>0</v>
      </c>
      <c r="T835" s="239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40" t="s">
        <v>327</v>
      </c>
      <c r="AT835" s="240" t="s">
        <v>159</v>
      </c>
      <c r="AU835" s="240" t="s">
        <v>89</v>
      </c>
      <c r="AY835" s="17" t="s">
        <v>156</v>
      </c>
      <c r="BE835" s="241">
        <f>IF(N835="základní",J835,0)</f>
        <v>0</v>
      </c>
      <c r="BF835" s="241">
        <f>IF(N835="snížená",J835,0)</f>
        <v>0</v>
      </c>
      <c r="BG835" s="241">
        <f>IF(N835="zákl. přenesená",J835,0)</f>
        <v>0</v>
      </c>
      <c r="BH835" s="241">
        <f>IF(N835="sníž. přenesená",J835,0)</f>
        <v>0</v>
      </c>
      <c r="BI835" s="241">
        <f>IF(N835="nulová",J835,0)</f>
        <v>0</v>
      </c>
      <c r="BJ835" s="17" t="s">
        <v>87</v>
      </c>
      <c r="BK835" s="241">
        <f>ROUND(I835*H835,2)</f>
        <v>0</v>
      </c>
      <c r="BL835" s="17" t="s">
        <v>327</v>
      </c>
      <c r="BM835" s="240" t="s">
        <v>1217</v>
      </c>
    </row>
    <row r="836" spans="1:47" s="2" customFormat="1" ht="12">
      <c r="A836" s="38"/>
      <c r="B836" s="39"/>
      <c r="C836" s="40"/>
      <c r="D836" s="242" t="s">
        <v>165</v>
      </c>
      <c r="E836" s="40"/>
      <c r="F836" s="243" t="s">
        <v>1218</v>
      </c>
      <c r="G836" s="40"/>
      <c r="H836" s="40"/>
      <c r="I836" s="244"/>
      <c r="J836" s="40"/>
      <c r="K836" s="40"/>
      <c r="L836" s="44"/>
      <c r="M836" s="245"/>
      <c r="N836" s="246"/>
      <c r="O836" s="91"/>
      <c r="P836" s="91"/>
      <c r="Q836" s="91"/>
      <c r="R836" s="91"/>
      <c r="S836" s="91"/>
      <c r="T836" s="92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T836" s="17" t="s">
        <v>165</v>
      </c>
      <c r="AU836" s="17" t="s">
        <v>89</v>
      </c>
    </row>
    <row r="837" spans="1:51" s="13" customFormat="1" ht="12">
      <c r="A837" s="13"/>
      <c r="B837" s="251"/>
      <c r="C837" s="252"/>
      <c r="D837" s="242" t="s">
        <v>257</v>
      </c>
      <c r="E837" s="253" t="s">
        <v>1</v>
      </c>
      <c r="F837" s="254" t="s">
        <v>1219</v>
      </c>
      <c r="G837" s="252"/>
      <c r="H837" s="255">
        <v>9.238</v>
      </c>
      <c r="I837" s="256"/>
      <c r="J837" s="252"/>
      <c r="K837" s="252"/>
      <c r="L837" s="257"/>
      <c r="M837" s="258"/>
      <c r="N837" s="259"/>
      <c r="O837" s="259"/>
      <c r="P837" s="259"/>
      <c r="Q837" s="259"/>
      <c r="R837" s="259"/>
      <c r="S837" s="259"/>
      <c r="T837" s="260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61" t="s">
        <v>257</v>
      </c>
      <c r="AU837" s="261" t="s">
        <v>89</v>
      </c>
      <c r="AV837" s="13" t="s">
        <v>89</v>
      </c>
      <c r="AW837" s="13" t="s">
        <v>35</v>
      </c>
      <c r="AX837" s="13" t="s">
        <v>79</v>
      </c>
      <c r="AY837" s="261" t="s">
        <v>156</v>
      </c>
    </row>
    <row r="838" spans="1:51" s="14" customFormat="1" ht="12">
      <c r="A838" s="14"/>
      <c r="B838" s="262"/>
      <c r="C838" s="263"/>
      <c r="D838" s="242" t="s">
        <v>257</v>
      </c>
      <c r="E838" s="264" t="s">
        <v>1</v>
      </c>
      <c r="F838" s="265" t="s">
        <v>259</v>
      </c>
      <c r="G838" s="263"/>
      <c r="H838" s="266">
        <v>9.238</v>
      </c>
      <c r="I838" s="267"/>
      <c r="J838" s="263"/>
      <c r="K838" s="263"/>
      <c r="L838" s="268"/>
      <c r="M838" s="269"/>
      <c r="N838" s="270"/>
      <c r="O838" s="270"/>
      <c r="P838" s="270"/>
      <c r="Q838" s="270"/>
      <c r="R838" s="270"/>
      <c r="S838" s="270"/>
      <c r="T838" s="271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72" t="s">
        <v>257</v>
      </c>
      <c r="AU838" s="272" t="s">
        <v>89</v>
      </c>
      <c r="AV838" s="14" t="s">
        <v>105</v>
      </c>
      <c r="AW838" s="14" t="s">
        <v>35</v>
      </c>
      <c r="AX838" s="14" t="s">
        <v>87</v>
      </c>
      <c r="AY838" s="272" t="s">
        <v>156</v>
      </c>
    </row>
    <row r="839" spans="1:65" s="2" customFormat="1" ht="16.5" customHeight="1">
      <c r="A839" s="38"/>
      <c r="B839" s="39"/>
      <c r="C839" s="273" t="s">
        <v>1220</v>
      </c>
      <c r="D839" s="273" t="s">
        <v>312</v>
      </c>
      <c r="E839" s="274" t="s">
        <v>1221</v>
      </c>
      <c r="F839" s="275" t="s">
        <v>1222</v>
      </c>
      <c r="G839" s="276" t="s">
        <v>330</v>
      </c>
      <c r="H839" s="277">
        <v>1.115</v>
      </c>
      <c r="I839" s="278"/>
      <c r="J839" s="279">
        <f>ROUND(I839*H839,2)</f>
        <v>0</v>
      </c>
      <c r="K839" s="280"/>
      <c r="L839" s="281"/>
      <c r="M839" s="282" t="s">
        <v>1</v>
      </c>
      <c r="N839" s="283" t="s">
        <v>44</v>
      </c>
      <c r="O839" s="91"/>
      <c r="P839" s="238">
        <f>O839*H839</f>
        <v>0</v>
      </c>
      <c r="Q839" s="238">
        <v>0.001</v>
      </c>
      <c r="R839" s="238">
        <f>Q839*H839</f>
        <v>0.001115</v>
      </c>
      <c r="S839" s="238">
        <v>0</v>
      </c>
      <c r="T839" s="239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40" t="s">
        <v>445</v>
      </c>
      <c r="AT839" s="240" t="s">
        <v>312</v>
      </c>
      <c r="AU839" s="240" t="s">
        <v>89</v>
      </c>
      <c r="AY839" s="17" t="s">
        <v>156</v>
      </c>
      <c r="BE839" s="241">
        <f>IF(N839="základní",J839,0)</f>
        <v>0</v>
      </c>
      <c r="BF839" s="241">
        <f>IF(N839="snížená",J839,0)</f>
        <v>0</v>
      </c>
      <c r="BG839" s="241">
        <f>IF(N839="zákl. přenesená",J839,0)</f>
        <v>0</v>
      </c>
      <c r="BH839" s="241">
        <f>IF(N839="sníž. přenesená",J839,0)</f>
        <v>0</v>
      </c>
      <c r="BI839" s="241">
        <f>IF(N839="nulová",J839,0)</f>
        <v>0</v>
      </c>
      <c r="BJ839" s="17" t="s">
        <v>87</v>
      </c>
      <c r="BK839" s="241">
        <f>ROUND(I839*H839,2)</f>
        <v>0</v>
      </c>
      <c r="BL839" s="17" t="s">
        <v>327</v>
      </c>
      <c r="BM839" s="240" t="s">
        <v>1223</v>
      </c>
    </row>
    <row r="840" spans="1:47" s="2" customFormat="1" ht="12">
      <c r="A840" s="38"/>
      <c r="B840" s="39"/>
      <c r="C840" s="40"/>
      <c r="D840" s="242" t="s">
        <v>165</v>
      </c>
      <c r="E840" s="40"/>
      <c r="F840" s="243" t="s">
        <v>1222</v>
      </c>
      <c r="G840" s="40"/>
      <c r="H840" s="40"/>
      <c r="I840" s="244"/>
      <c r="J840" s="40"/>
      <c r="K840" s="40"/>
      <c r="L840" s="44"/>
      <c r="M840" s="245"/>
      <c r="N840" s="246"/>
      <c r="O840" s="91"/>
      <c r="P840" s="91"/>
      <c r="Q840" s="91"/>
      <c r="R840" s="91"/>
      <c r="S840" s="91"/>
      <c r="T840" s="92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T840" s="17" t="s">
        <v>165</v>
      </c>
      <c r="AU840" s="17" t="s">
        <v>89</v>
      </c>
    </row>
    <row r="841" spans="1:51" s="13" customFormat="1" ht="12">
      <c r="A841" s="13"/>
      <c r="B841" s="251"/>
      <c r="C841" s="252"/>
      <c r="D841" s="242" t="s">
        <v>257</v>
      </c>
      <c r="E841" s="252"/>
      <c r="F841" s="254" t="s">
        <v>1224</v>
      </c>
      <c r="G841" s="252"/>
      <c r="H841" s="255">
        <v>1.115</v>
      </c>
      <c r="I841" s="256"/>
      <c r="J841" s="252"/>
      <c r="K841" s="252"/>
      <c r="L841" s="257"/>
      <c r="M841" s="258"/>
      <c r="N841" s="259"/>
      <c r="O841" s="259"/>
      <c r="P841" s="259"/>
      <c r="Q841" s="259"/>
      <c r="R841" s="259"/>
      <c r="S841" s="259"/>
      <c r="T841" s="26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1" t="s">
        <v>257</v>
      </c>
      <c r="AU841" s="261" t="s">
        <v>89</v>
      </c>
      <c r="AV841" s="13" t="s">
        <v>89</v>
      </c>
      <c r="AW841" s="13" t="s">
        <v>4</v>
      </c>
      <c r="AX841" s="13" t="s">
        <v>87</v>
      </c>
      <c r="AY841" s="261" t="s">
        <v>156</v>
      </c>
    </row>
    <row r="842" spans="1:65" s="2" customFormat="1" ht="33" customHeight="1">
      <c r="A842" s="38"/>
      <c r="B842" s="39"/>
      <c r="C842" s="228" t="s">
        <v>1225</v>
      </c>
      <c r="D842" s="228" t="s">
        <v>159</v>
      </c>
      <c r="E842" s="229" t="s">
        <v>1226</v>
      </c>
      <c r="F842" s="230" t="s">
        <v>1227</v>
      </c>
      <c r="G842" s="231" t="s">
        <v>301</v>
      </c>
      <c r="H842" s="232">
        <v>0.499</v>
      </c>
      <c r="I842" s="233"/>
      <c r="J842" s="234">
        <f>ROUND(I842*H842,2)</f>
        <v>0</v>
      </c>
      <c r="K842" s="235"/>
      <c r="L842" s="44"/>
      <c r="M842" s="236" t="s">
        <v>1</v>
      </c>
      <c r="N842" s="237" t="s">
        <v>44</v>
      </c>
      <c r="O842" s="91"/>
      <c r="P842" s="238">
        <f>O842*H842</f>
        <v>0</v>
      </c>
      <c r="Q842" s="238">
        <v>0</v>
      </c>
      <c r="R842" s="238">
        <f>Q842*H842</f>
        <v>0</v>
      </c>
      <c r="S842" s="238">
        <v>0</v>
      </c>
      <c r="T842" s="239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40" t="s">
        <v>327</v>
      </c>
      <c r="AT842" s="240" t="s">
        <v>159</v>
      </c>
      <c r="AU842" s="240" t="s">
        <v>89</v>
      </c>
      <c r="AY842" s="17" t="s">
        <v>156</v>
      </c>
      <c r="BE842" s="241">
        <f>IF(N842="základní",J842,0)</f>
        <v>0</v>
      </c>
      <c r="BF842" s="241">
        <f>IF(N842="snížená",J842,0)</f>
        <v>0</v>
      </c>
      <c r="BG842" s="241">
        <f>IF(N842="zákl. přenesená",J842,0)</f>
        <v>0</v>
      </c>
      <c r="BH842" s="241">
        <f>IF(N842="sníž. přenesená",J842,0)</f>
        <v>0</v>
      </c>
      <c r="BI842" s="241">
        <f>IF(N842="nulová",J842,0)</f>
        <v>0</v>
      </c>
      <c r="BJ842" s="17" t="s">
        <v>87</v>
      </c>
      <c r="BK842" s="241">
        <f>ROUND(I842*H842,2)</f>
        <v>0</v>
      </c>
      <c r="BL842" s="17" t="s">
        <v>327</v>
      </c>
      <c r="BM842" s="240" t="s">
        <v>1228</v>
      </c>
    </row>
    <row r="843" spans="1:47" s="2" customFormat="1" ht="12">
      <c r="A843" s="38"/>
      <c r="B843" s="39"/>
      <c r="C843" s="40"/>
      <c r="D843" s="242" t="s">
        <v>165</v>
      </c>
      <c r="E843" s="40"/>
      <c r="F843" s="243" t="s">
        <v>1229</v>
      </c>
      <c r="G843" s="40"/>
      <c r="H843" s="40"/>
      <c r="I843" s="244"/>
      <c r="J843" s="40"/>
      <c r="K843" s="40"/>
      <c r="L843" s="44"/>
      <c r="M843" s="245"/>
      <c r="N843" s="246"/>
      <c r="O843" s="91"/>
      <c r="P843" s="91"/>
      <c r="Q843" s="91"/>
      <c r="R843" s="91"/>
      <c r="S843" s="91"/>
      <c r="T843" s="92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T843" s="17" t="s">
        <v>165</v>
      </c>
      <c r="AU843" s="17" t="s">
        <v>89</v>
      </c>
    </row>
    <row r="844" spans="1:63" s="12" customFormat="1" ht="22.8" customHeight="1">
      <c r="A844" s="12"/>
      <c r="B844" s="212"/>
      <c r="C844" s="213"/>
      <c r="D844" s="214" t="s">
        <v>78</v>
      </c>
      <c r="E844" s="226" t="s">
        <v>1230</v>
      </c>
      <c r="F844" s="226" t="s">
        <v>1231</v>
      </c>
      <c r="G844" s="213"/>
      <c r="H844" s="213"/>
      <c r="I844" s="216"/>
      <c r="J844" s="227">
        <f>BK844</f>
        <v>0</v>
      </c>
      <c r="K844" s="213"/>
      <c r="L844" s="218"/>
      <c r="M844" s="219"/>
      <c r="N844" s="220"/>
      <c r="O844" s="220"/>
      <c r="P844" s="221">
        <f>SUM(P845:P859)</f>
        <v>0</v>
      </c>
      <c r="Q844" s="220"/>
      <c r="R844" s="221">
        <f>SUM(R845:R859)</f>
        <v>0</v>
      </c>
      <c r="S844" s="220"/>
      <c r="T844" s="222">
        <f>SUM(T845:T859)</f>
        <v>0.06122880000000001</v>
      </c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R844" s="223" t="s">
        <v>89</v>
      </c>
      <c r="AT844" s="224" t="s">
        <v>78</v>
      </c>
      <c r="AU844" s="224" t="s">
        <v>87</v>
      </c>
      <c r="AY844" s="223" t="s">
        <v>156</v>
      </c>
      <c r="BK844" s="225">
        <f>SUM(BK845:BK859)</f>
        <v>0</v>
      </c>
    </row>
    <row r="845" spans="1:65" s="2" customFormat="1" ht="24.15" customHeight="1">
      <c r="A845" s="38"/>
      <c r="B845" s="39"/>
      <c r="C845" s="228" t="s">
        <v>1232</v>
      </c>
      <c r="D845" s="228" t="s">
        <v>159</v>
      </c>
      <c r="E845" s="229" t="s">
        <v>1233</v>
      </c>
      <c r="F845" s="230" t="s">
        <v>1234</v>
      </c>
      <c r="G845" s="231" t="s">
        <v>245</v>
      </c>
      <c r="H845" s="232">
        <v>19.134</v>
      </c>
      <c r="I845" s="233"/>
      <c r="J845" s="234">
        <f>ROUND(I845*H845,2)</f>
        <v>0</v>
      </c>
      <c r="K845" s="235"/>
      <c r="L845" s="44"/>
      <c r="M845" s="236" t="s">
        <v>1</v>
      </c>
      <c r="N845" s="237" t="s">
        <v>44</v>
      </c>
      <c r="O845" s="91"/>
      <c r="P845" s="238">
        <f>O845*H845</f>
        <v>0</v>
      </c>
      <c r="Q845" s="238">
        <v>0</v>
      </c>
      <c r="R845" s="238">
        <f>Q845*H845</f>
        <v>0</v>
      </c>
      <c r="S845" s="238">
        <v>0.0032</v>
      </c>
      <c r="T845" s="239">
        <f>S845*H845</f>
        <v>0.06122880000000001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40" t="s">
        <v>327</v>
      </c>
      <c r="AT845" s="240" t="s">
        <v>159</v>
      </c>
      <c r="AU845" s="240" t="s">
        <v>89</v>
      </c>
      <c r="AY845" s="17" t="s">
        <v>156</v>
      </c>
      <c r="BE845" s="241">
        <f>IF(N845="základní",J845,0)</f>
        <v>0</v>
      </c>
      <c r="BF845" s="241">
        <f>IF(N845="snížená",J845,0)</f>
        <v>0</v>
      </c>
      <c r="BG845" s="241">
        <f>IF(N845="zákl. přenesená",J845,0)</f>
        <v>0</v>
      </c>
      <c r="BH845" s="241">
        <f>IF(N845="sníž. přenesená",J845,0)</f>
        <v>0</v>
      </c>
      <c r="BI845" s="241">
        <f>IF(N845="nulová",J845,0)</f>
        <v>0</v>
      </c>
      <c r="BJ845" s="17" t="s">
        <v>87</v>
      </c>
      <c r="BK845" s="241">
        <f>ROUND(I845*H845,2)</f>
        <v>0</v>
      </c>
      <c r="BL845" s="17" t="s">
        <v>327</v>
      </c>
      <c r="BM845" s="240" t="s">
        <v>1235</v>
      </c>
    </row>
    <row r="846" spans="1:47" s="2" customFormat="1" ht="12">
      <c r="A846" s="38"/>
      <c r="B846" s="39"/>
      <c r="C846" s="40"/>
      <c r="D846" s="242" t="s">
        <v>165</v>
      </c>
      <c r="E846" s="40"/>
      <c r="F846" s="243" t="s">
        <v>1236</v>
      </c>
      <c r="G846" s="40"/>
      <c r="H846" s="40"/>
      <c r="I846" s="244"/>
      <c r="J846" s="40"/>
      <c r="K846" s="40"/>
      <c r="L846" s="44"/>
      <c r="M846" s="245"/>
      <c r="N846" s="246"/>
      <c r="O846" s="91"/>
      <c r="P846" s="91"/>
      <c r="Q846" s="91"/>
      <c r="R846" s="91"/>
      <c r="S846" s="91"/>
      <c r="T846" s="92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T846" s="17" t="s">
        <v>165</v>
      </c>
      <c r="AU846" s="17" t="s">
        <v>89</v>
      </c>
    </row>
    <row r="847" spans="1:51" s="13" customFormat="1" ht="12">
      <c r="A847" s="13"/>
      <c r="B847" s="251"/>
      <c r="C847" s="252"/>
      <c r="D847" s="242" t="s">
        <v>257</v>
      </c>
      <c r="E847" s="253" t="s">
        <v>1</v>
      </c>
      <c r="F847" s="254" t="s">
        <v>1237</v>
      </c>
      <c r="G847" s="252"/>
      <c r="H847" s="255">
        <v>15.334</v>
      </c>
      <c r="I847" s="256"/>
      <c r="J847" s="252"/>
      <c r="K847" s="252"/>
      <c r="L847" s="257"/>
      <c r="M847" s="258"/>
      <c r="N847" s="259"/>
      <c r="O847" s="259"/>
      <c r="P847" s="259"/>
      <c r="Q847" s="259"/>
      <c r="R847" s="259"/>
      <c r="S847" s="259"/>
      <c r="T847" s="260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1" t="s">
        <v>257</v>
      </c>
      <c r="AU847" s="261" t="s">
        <v>89</v>
      </c>
      <c r="AV847" s="13" t="s">
        <v>89</v>
      </c>
      <c r="AW847" s="13" t="s">
        <v>35</v>
      </c>
      <c r="AX847" s="13" t="s">
        <v>79</v>
      </c>
      <c r="AY847" s="261" t="s">
        <v>156</v>
      </c>
    </row>
    <row r="848" spans="1:51" s="13" customFormat="1" ht="12">
      <c r="A848" s="13"/>
      <c r="B848" s="251"/>
      <c r="C848" s="252"/>
      <c r="D848" s="242" t="s">
        <v>257</v>
      </c>
      <c r="E848" s="253" t="s">
        <v>1</v>
      </c>
      <c r="F848" s="254" t="s">
        <v>1238</v>
      </c>
      <c r="G848" s="252"/>
      <c r="H848" s="255">
        <v>3.8</v>
      </c>
      <c r="I848" s="256"/>
      <c r="J848" s="252"/>
      <c r="K848" s="252"/>
      <c r="L848" s="257"/>
      <c r="M848" s="258"/>
      <c r="N848" s="259"/>
      <c r="O848" s="259"/>
      <c r="P848" s="259"/>
      <c r="Q848" s="259"/>
      <c r="R848" s="259"/>
      <c r="S848" s="259"/>
      <c r="T848" s="260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61" t="s">
        <v>257</v>
      </c>
      <c r="AU848" s="261" t="s">
        <v>89</v>
      </c>
      <c r="AV848" s="13" t="s">
        <v>89</v>
      </c>
      <c r="AW848" s="13" t="s">
        <v>35</v>
      </c>
      <c r="AX848" s="13" t="s">
        <v>79</v>
      </c>
      <c r="AY848" s="261" t="s">
        <v>156</v>
      </c>
    </row>
    <row r="849" spans="1:51" s="14" customFormat="1" ht="12">
      <c r="A849" s="14"/>
      <c r="B849" s="262"/>
      <c r="C849" s="263"/>
      <c r="D849" s="242" t="s">
        <v>257</v>
      </c>
      <c r="E849" s="264" t="s">
        <v>1</v>
      </c>
      <c r="F849" s="265" t="s">
        <v>259</v>
      </c>
      <c r="G849" s="263"/>
      <c r="H849" s="266">
        <v>19.134</v>
      </c>
      <c r="I849" s="267"/>
      <c r="J849" s="263"/>
      <c r="K849" s="263"/>
      <c r="L849" s="268"/>
      <c r="M849" s="269"/>
      <c r="N849" s="270"/>
      <c r="O849" s="270"/>
      <c r="P849" s="270"/>
      <c r="Q849" s="270"/>
      <c r="R849" s="270"/>
      <c r="S849" s="270"/>
      <c r="T849" s="271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2" t="s">
        <v>257</v>
      </c>
      <c r="AU849" s="272" t="s">
        <v>89</v>
      </c>
      <c r="AV849" s="14" t="s">
        <v>105</v>
      </c>
      <c r="AW849" s="14" t="s">
        <v>35</v>
      </c>
      <c r="AX849" s="14" t="s">
        <v>87</v>
      </c>
      <c r="AY849" s="272" t="s">
        <v>156</v>
      </c>
    </row>
    <row r="850" spans="1:65" s="2" customFormat="1" ht="24.15" customHeight="1">
      <c r="A850" s="38"/>
      <c r="B850" s="39"/>
      <c r="C850" s="228" t="s">
        <v>1239</v>
      </c>
      <c r="D850" s="228" t="s">
        <v>159</v>
      </c>
      <c r="E850" s="229" t="s">
        <v>1240</v>
      </c>
      <c r="F850" s="230" t="s">
        <v>1241</v>
      </c>
      <c r="G850" s="231" t="s">
        <v>1242</v>
      </c>
      <c r="H850" s="295"/>
      <c r="I850" s="233"/>
      <c r="J850" s="234">
        <f>ROUND(I850*H850,2)</f>
        <v>0</v>
      </c>
      <c r="K850" s="235"/>
      <c r="L850" s="44"/>
      <c r="M850" s="236" t="s">
        <v>1</v>
      </c>
      <c r="N850" s="237" t="s">
        <v>44</v>
      </c>
      <c r="O850" s="91"/>
      <c r="P850" s="238">
        <f>O850*H850</f>
        <v>0</v>
      </c>
      <c r="Q850" s="238">
        <v>0</v>
      </c>
      <c r="R850" s="238">
        <f>Q850*H850</f>
        <v>0</v>
      </c>
      <c r="S850" s="238">
        <v>0</v>
      </c>
      <c r="T850" s="239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40" t="s">
        <v>327</v>
      </c>
      <c r="AT850" s="240" t="s">
        <v>159</v>
      </c>
      <c r="AU850" s="240" t="s">
        <v>89</v>
      </c>
      <c r="AY850" s="17" t="s">
        <v>156</v>
      </c>
      <c r="BE850" s="241">
        <f>IF(N850="základní",J850,0)</f>
        <v>0</v>
      </c>
      <c r="BF850" s="241">
        <f>IF(N850="snížená",J850,0)</f>
        <v>0</v>
      </c>
      <c r="BG850" s="241">
        <f>IF(N850="zákl. přenesená",J850,0)</f>
        <v>0</v>
      </c>
      <c r="BH850" s="241">
        <f>IF(N850="sníž. přenesená",J850,0)</f>
        <v>0</v>
      </c>
      <c r="BI850" s="241">
        <f>IF(N850="nulová",J850,0)</f>
        <v>0</v>
      </c>
      <c r="BJ850" s="17" t="s">
        <v>87</v>
      </c>
      <c r="BK850" s="241">
        <f>ROUND(I850*H850,2)</f>
        <v>0</v>
      </c>
      <c r="BL850" s="17" t="s">
        <v>327</v>
      </c>
      <c r="BM850" s="240" t="s">
        <v>1243</v>
      </c>
    </row>
    <row r="851" spans="1:47" s="2" customFormat="1" ht="12">
      <c r="A851" s="38"/>
      <c r="B851" s="39"/>
      <c r="C851" s="40"/>
      <c r="D851" s="242" t="s">
        <v>165</v>
      </c>
      <c r="E851" s="40"/>
      <c r="F851" s="243" t="s">
        <v>1244</v>
      </c>
      <c r="G851" s="40"/>
      <c r="H851" s="40"/>
      <c r="I851" s="244"/>
      <c r="J851" s="40"/>
      <c r="K851" s="40"/>
      <c r="L851" s="44"/>
      <c r="M851" s="245"/>
      <c r="N851" s="246"/>
      <c r="O851" s="91"/>
      <c r="P851" s="91"/>
      <c r="Q851" s="91"/>
      <c r="R851" s="91"/>
      <c r="S851" s="91"/>
      <c r="T851" s="92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T851" s="17" t="s">
        <v>165</v>
      </c>
      <c r="AU851" s="17" t="s">
        <v>89</v>
      </c>
    </row>
    <row r="852" spans="1:65" s="2" customFormat="1" ht="37.8" customHeight="1">
      <c r="A852" s="38"/>
      <c r="B852" s="39"/>
      <c r="C852" s="228" t="s">
        <v>1245</v>
      </c>
      <c r="D852" s="228" t="s">
        <v>159</v>
      </c>
      <c r="E852" s="229" t="s">
        <v>1246</v>
      </c>
      <c r="F852" s="230" t="s">
        <v>1247</v>
      </c>
      <c r="G852" s="231" t="s">
        <v>245</v>
      </c>
      <c r="H852" s="232">
        <v>71.924</v>
      </c>
      <c r="I852" s="233"/>
      <c r="J852" s="234">
        <f>ROUND(I852*H852,2)</f>
        <v>0</v>
      </c>
      <c r="K852" s="235"/>
      <c r="L852" s="44"/>
      <c r="M852" s="236" t="s">
        <v>1</v>
      </c>
      <c r="N852" s="237" t="s">
        <v>44</v>
      </c>
      <c r="O852" s="91"/>
      <c r="P852" s="238">
        <f>O852*H852</f>
        <v>0</v>
      </c>
      <c r="Q852" s="238">
        <v>0</v>
      </c>
      <c r="R852" s="238">
        <f>Q852*H852</f>
        <v>0</v>
      </c>
      <c r="S852" s="238">
        <v>0</v>
      </c>
      <c r="T852" s="239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40" t="s">
        <v>327</v>
      </c>
      <c r="AT852" s="240" t="s">
        <v>159</v>
      </c>
      <c r="AU852" s="240" t="s">
        <v>89</v>
      </c>
      <c r="AY852" s="17" t="s">
        <v>156</v>
      </c>
      <c r="BE852" s="241">
        <f>IF(N852="základní",J852,0)</f>
        <v>0</v>
      </c>
      <c r="BF852" s="241">
        <f>IF(N852="snížená",J852,0)</f>
        <v>0</v>
      </c>
      <c r="BG852" s="241">
        <f>IF(N852="zákl. přenesená",J852,0)</f>
        <v>0</v>
      </c>
      <c r="BH852" s="241">
        <f>IF(N852="sníž. přenesená",J852,0)</f>
        <v>0</v>
      </c>
      <c r="BI852" s="241">
        <f>IF(N852="nulová",J852,0)</f>
        <v>0</v>
      </c>
      <c r="BJ852" s="17" t="s">
        <v>87</v>
      </c>
      <c r="BK852" s="241">
        <f>ROUND(I852*H852,2)</f>
        <v>0</v>
      </c>
      <c r="BL852" s="17" t="s">
        <v>327</v>
      </c>
      <c r="BM852" s="240" t="s">
        <v>1248</v>
      </c>
    </row>
    <row r="853" spans="1:47" s="2" customFormat="1" ht="12">
      <c r="A853" s="38"/>
      <c r="B853" s="39"/>
      <c r="C853" s="40"/>
      <c r="D853" s="242" t="s">
        <v>165</v>
      </c>
      <c r="E853" s="40"/>
      <c r="F853" s="243" t="s">
        <v>1247</v>
      </c>
      <c r="G853" s="40"/>
      <c r="H853" s="40"/>
      <c r="I853" s="244"/>
      <c r="J853" s="40"/>
      <c r="K853" s="40"/>
      <c r="L853" s="44"/>
      <c r="M853" s="245"/>
      <c r="N853" s="246"/>
      <c r="O853" s="91"/>
      <c r="P853" s="91"/>
      <c r="Q853" s="91"/>
      <c r="R853" s="91"/>
      <c r="S853" s="91"/>
      <c r="T853" s="92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T853" s="17" t="s">
        <v>165</v>
      </c>
      <c r="AU853" s="17" t="s">
        <v>89</v>
      </c>
    </row>
    <row r="854" spans="1:51" s="13" customFormat="1" ht="12">
      <c r="A854" s="13"/>
      <c r="B854" s="251"/>
      <c r="C854" s="252"/>
      <c r="D854" s="242" t="s">
        <v>257</v>
      </c>
      <c r="E854" s="253" t="s">
        <v>1</v>
      </c>
      <c r="F854" s="254" t="s">
        <v>1249</v>
      </c>
      <c r="G854" s="252"/>
      <c r="H854" s="255">
        <v>50.16</v>
      </c>
      <c r="I854" s="256"/>
      <c r="J854" s="252"/>
      <c r="K854" s="252"/>
      <c r="L854" s="257"/>
      <c r="M854" s="258"/>
      <c r="N854" s="259"/>
      <c r="O854" s="259"/>
      <c r="P854" s="259"/>
      <c r="Q854" s="259"/>
      <c r="R854" s="259"/>
      <c r="S854" s="259"/>
      <c r="T854" s="260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61" t="s">
        <v>257</v>
      </c>
      <c r="AU854" s="261" t="s">
        <v>89</v>
      </c>
      <c r="AV854" s="13" t="s">
        <v>89</v>
      </c>
      <c r="AW854" s="13" t="s">
        <v>35</v>
      </c>
      <c r="AX854" s="13" t="s">
        <v>79</v>
      </c>
      <c r="AY854" s="261" t="s">
        <v>156</v>
      </c>
    </row>
    <row r="855" spans="1:51" s="14" customFormat="1" ht="12">
      <c r="A855" s="14"/>
      <c r="B855" s="262"/>
      <c r="C855" s="263"/>
      <c r="D855" s="242" t="s">
        <v>257</v>
      </c>
      <c r="E855" s="264" t="s">
        <v>1</v>
      </c>
      <c r="F855" s="265" t="s">
        <v>1250</v>
      </c>
      <c r="G855" s="263"/>
      <c r="H855" s="266">
        <v>50.16</v>
      </c>
      <c r="I855" s="267"/>
      <c r="J855" s="263"/>
      <c r="K855" s="263"/>
      <c r="L855" s="268"/>
      <c r="M855" s="269"/>
      <c r="N855" s="270"/>
      <c r="O855" s="270"/>
      <c r="P855" s="270"/>
      <c r="Q855" s="270"/>
      <c r="R855" s="270"/>
      <c r="S855" s="270"/>
      <c r="T855" s="271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2" t="s">
        <v>257</v>
      </c>
      <c r="AU855" s="272" t="s">
        <v>89</v>
      </c>
      <c r="AV855" s="14" t="s">
        <v>105</v>
      </c>
      <c r="AW855" s="14" t="s">
        <v>35</v>
      </c>
      <c r="AX855" s="14" t="s">
        <v>79</v>
      </c>
      <c r="AY855" s="272" t="s">
        <v>156</v>
      </c>
    </row>
    <row r="856" spans="1:51" s="13" customFormat="1" ht="12">
      <c r="A856" s="13"/>
      <c r="B856" s="251"/>
      <c r="C856" s="252"/>
      <c r="D856" s="242" t="s">
        <v>257</v>
      </c>
      <c r="E856" s="253" t="s">
        <v>1</v>
      </c>
      <c r="F856" s="254" t="s">
        <v>1251</v>
      </c>
      <c r="G856" s="252"/>
      <c r="H856" s="255">
        <v>15.624</v>
      </c>
      <c r="I856" s="256"/>
      <c r="J856" s="252"/>
      <c r="K856" s="252"/>
      <c r="L856" s="257"/>
      <c r="M856" s="258"/>
      <c r="N856" s="259"/>
      <c r="O856" s="259"/>
      <c r="P856" s="259"/>
      <c r="Q856" s="259"/>
      <c r="R856" s="259"/>
      <c r="S856" s="259"/>
      <c r="T856" s="260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61" t="s">
        <v>257</v>
      </c>
      <c r="AU856" s="261" t="s">
        <v>89</v>
      </c>
      <c r="AV856" s="13" t="s">
        <v>89</v>
      </c>
      <c r="AW856" s="13" t="s">
        <v>35</v>
      </c>
      <c r="AX856" s="13" t="s">
        <v>79</v>
      </c>
      <c r="AY856" s="261" t="s">
        <v>156</v>
      </c>
    </row>
    <row r="857" spans="1:51" s="13" customFormat="1" ht="12">
      <c r="A857" s="13"/>
      <c r="B857" s="251"/>
      <c r="C857" s="252"/>
      <c r="D857" s="242" t="s">
        <v>257</v>
      </c>
      <c r="E857" s="253" t="s">
        <v>1</v>
      </c>
      <c r="F857" s="254" t="s">
        <v>1252</v>
      </c>
      <c r="G857" s="252"/>
      <c r="H857" s="255">
        <v>6.14</v>
      </c>
      <c r="I857" s="256"/>
      <c r="J857" s="252"/>
      <c r="K857" s="252"/>
      <c r="L857" s="257"/>
      <c r="M857" s="258"/>
      <c r="N857" s="259"/>
      <c r="O857" s="259"/>
      <c r="P857" s="259"/>
      <c r="Q857" s="259"/>
      <c r="R857" s="259"/>
      <c r="S857" s="259"/>
      <c r="T857" s="260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61" t="s">
        <v>257</v>
      </c>
      <c r="AU857" s="261" t="s">
        <v>89</v>
      </c>
      <c r="AV857" s="13" t="s">
        <v>89</v>
      </c>
      <c r="AW857" s="13" t="s">
        <v>35</v>
      </c>
      <c r="AX857" s="13" t="s">
        <v>79</v>
      </c>
      <c r="AY857" s="261" t="s">
        <v>156</v>
      </c>
    </row>
    <row r="858" spans="1:51" s="14" customFormat="1" ht="12">
      <c r="A858" s="14"/>
      <c r="B858" s="262"/>
      <c r="C858" s="263"/>
      <c r="D858" s="242" t="s">
        <v>257</v>
      </c>
      <c r="E858" s="264" t="s">
        <v>1</v>
      </c>
      <c r="F858" s="265" t="s">
        <v>809</v>
      </c>
      <c r="G858" s="263"/>
      <c r="H858" s="266">
        <v>21.764</v>
      </c>
      <c r="I858" s="267"/>
      <c r="J858" s="263"/>
      <c r="K858" s="263"/>
      <c r="L858" s="268"/>
      <c r="M858" s="269"/>
      <c r="N858" s="270"/>
      <c r="O858" s="270"/>
      <c r="P858" s="270"/>
      <c r="Q858" s="270"/>
      <c r="R858" s="270"/>
      <c r="S858" s="270"/>
      <c r="T858" s="271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72" t="s">
        <v>257</v>
      </c>
      <c r="AU858" s="272" t="s">
        <v>89</v>
      </c>
      <c r="AV858" s="14" t="s">
        <v>105</v>
      </c>
      <c r="AW858" s="14" t="s">
        <v>35</v>
      </c>
      <c r="AX858" s="14" t="s">
        <v>79</v>
      </c>
      <c r="AY858" s="272" t="s">
        <v>156</v>
      </c>
    </row>
    <row r="859" spans="1:51" s="15" customFormat="1" ht="12">
      <c r="A859" s="15"/>
      <c r="B859" s="284"/>
      <c r="C859" s="285"/>
      <c r="D859" s="242" t="s">
        <v>257</v>
      </c>
      <c r="E859" s="286" t="s">
        <v>1</v>
      </c>
      <c r="F859" s="287" t="s">
        <v>342</v>
      </c>
      <c r="G859" s="285"/>
      <c r="H859" s="288">
        <v>71.92399999999999</v>
      </c>
      <c r="I859" s="289"/>
      <c r="J859" s="285"/>
      <c r="K859" s="285"/>
      <c r="L859" s="290"/>
      <c r="M859" s="291"/>
      <c r="N859" s="292"/>
      <c r="O859" s="292"/>
      <c r="P859" s="292"/>
      <c r="Q859" s="292"/>
      <c r="R859" s="292"/>
      <c r="S859" s="292"/>
      <c r="T859" s="293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94" t="s">
        <v>257</v>
      </c>
      <c r="AU859" s="294" t="s">
        <v>89</v>
      </c>
      <c r="AV859" s="15" t="s">
        <v>155</v>
      </c>
      <c r="AW859" s="15" t="s">
        <v>35</v>
      </c>
      <c r="AX859" s="15" t="s">
        <v>87</v>
      </c>
      <c r="AY859" s="294" t="s">
        <v>156</v>
      </c>
    </row>
    <row r="860" spans="1:63" s="12" customFormat="1" ht="22.8" customHeight="1">
      <c r="A860" s="12"/>
      <c r="B860" s="212"/>
      <c r="C860" s="213"/>
      <c r="D860" s="214" t="s">
        <v>78</v>
      </c>
      <c r="E860" s="226" t="s">
        <v>1253</v>
      </c>
      <c r="F860" s="226" t="s">
        <v>1254</v>
      </c>
      <c r="G860" s="213"/>
      <c r="H860" s="213"/>
      <c r="I860" s="216"/>
      <c r="J860" s="227">
        <f>BK860</f>
        <v>0</v>
      </c>
      <c r="K860" s="213"/>
      <c r="L860" s="218"/>
      <c r="M860" s="219"/>
      <c r="N860" s="220"/>
      <c r="O860" s="220"/>
      <c r="P860" s="221">
        <f>SUM(P861:P904)</f>
        <v>0</v>
      </c>
      <c r="Q860" s="220"/>
      <c r="R860" s="221">
        <f>SUM(R861:R904)</f>
        <v>0.4285228</v>
      </c>
      <c r="S860" s="220"/>
      <c r="T860" s="222">
        <f>SUM(T861:T904)</f>
        <v>0.3657176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223" t="s">
        <v>89</v>
      </c>
      <c r="AT860" s="224" t="s">
        <v>78</v>
      </c>
      <c r="AU860" s="224" t="s">
        <v>87</v>
      </c>
      <c r="AY860" s="223" t="s">
        <v>156</v>
      </c>
      <c r="BK860" s="225">
        <f>SUM(BK861:BK904)</f>
        <v>0</v>
      </c>
    </row>
    <row r="861" spans="1:65" s="2" customFormat="1" ht="24.15" customHeight="1">
      <c r="A861" s="38"/>
      <c r="B861" s="39"/>
      <c r="C861" s="228" t="s">
        <v>1255</v>
      </c>
      <c r="D861" s="228" t="s">
        <v>159</v>
      </c>
      <c r="E861" s="229" t="s">
        <v>1256</v>
      </c>
      <c r="F861" s="230" t="s">
        <v>1257</v>
      </c>
      <c r="G861" s="231" t="s">
        <v>245</v>
      </c>
      <c r="H861" s="232">
        <v>26.384</v>
      </c>
      <c r="I861" s="233"/>
      <c r="J861" s="234">
        <f>ROUND(I861*H861,2)</f>
        <v>0</v>
      </c>
      <c r="K861" s="235"/>
      <c r="L861" s="44"/>
      <c r="M861" s="236" t="s">
        <v>1</v>
      </c>
      <c r="N861" s="237" t="s">
        <v>44</v>
      </c>
      <c r="O861" s="91"/>
      <c r="P861" s="238">
        <f>O861*H861</f>
        <v>0</v>
      </c>
      <c r="Q861" s="238">
        <v>0</v>
      </c>
      <c r="R861" s="238">
        <f>Q861*H861</f>
        <v>0</v>
      </c>
      <c r="S861" s="238">
        <v>0.0034</v>
      </c>
      <c r="T861" s="239">
        <f>S861*H861</f>
        <v>0.0897056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40" t="s">
        <v>327</v>
      </c>
      <c r="AT861" s="240" t="s">
        <v>159</v>
      </c>
      <c r="AU861" s="240" t="s">
        <v>89</v>
      </c>
      <c r="AY861" s="17" t="s">
        <v>156</v>
      </c>
      <c r="BE861" s="241">
        <f>IF(N861="základní",J861,0)</f>
        <v>0</v>
      </c>
      <c r="BF861" s="241">
        <f>IF(N861="snížená",J861,0)</f>
        <v>0</v>
      </c>
      <c r="BG861" s="241">
        <f>IF(N861="zákl. přenesená",J861,0)</f>
        <v>0</v>
      </c>
      <c r="BH861" s="241">
        <f>IF(N861="sníž. přenesená",J861,0)</f>
        <v>0</v>
      </c>
      <c r="BI861" s="241">
        <f>IF(N861="nulová",J861,0)</f>
        <v>0</v>
      </c>
      <c r="BJ861" s="17" t="s">
        <v>87</v>
      </c>
      <c r="BK861" s="241">
        <f>ROUND(I861*H861,2)</f>
        <v>0</v>
      </c>
      <c r="BL861" s="17" t="s">
        <v>327</v>
      </c>
      <c r="BM861" s="240" t="s">
        <v>1258</v>
      </c>
    </row>
    <row r="862" spans="1:47" s="2" customFormat="1" ht="12">
      <c r="A862" s="38"/>
      <c r="B862" s="39"/>
      <c r="C862" s="40"/>
      <c r="D862" s="242" t="s">
        <v>165</v>
      </c>
      <c r="E862" s="40"/>
      <c r="F862" s="243" t="s">
        <v>1259</v>
      </c>
      <c r="G862" s="40"/>
      <c r="H862" s="40"/>
      <c r="I862" s="244"/>
      <c r="J862" s="40"/>
      <c r="K862" s="40"/>
      <c r="L862" s="44"/>
      <c r="M862" s="245"/>
      <c r="N862" s="246"/>
      <c r="O862" s="91"/>
      <c r="P862" s="91"/>
      <c r="Q862" s="91"/>
      <c r="R862" s="91"/>
      <c r="S862" s="91"/>
      <c r="T862" s="92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165</v>
      </c>
      <c r="AU862" s="17" t="s">
        <v>89</v>
      </c>
    </row>
    <row r="863" spans="1:51" s="13" customFormat="1" ht="12">
      <c r="A863" s="13"/>
      <c r="B863" s="251"/>
      <c r="C863" s="252"/>
      <c r="D863" s="242" t="s">
        <v>257</v>
      </c>
      <c r="E863" s="253" t="s">
        <v>1</v>
      </c>
      <c r="F863" s="254" t="s">
        <v>1260</v>
      </c>
      <c r="G863" s="252"/>
      <c r="H863" s="255">
        <v>13.192</v>
      </c>
      <c r="I863" s="256"/>
      <c r="J863" s="252"/>
      <c r="K863" s="252"/>
      <c r="L863" s="257"/>
      <c r="M863" s="258"/>
      <c r="N863" s="259"/>
      <c r="O863" s="259"/>
      <c r="P863" s="259"/>
      <c r="Q863" s="259"/>
      <c r="R863" s="259"/>
      <c r="S863" s="259"/>
      <c r="T863" s="26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1" t="s">
        <v>257</v>
      </c>
      <c r="AU863" s="261" t="s">
        <v>89</v>
      </c>
      <c r="AV863" s="13" t="s">
        <v>89</v>
      </c>
      <c r="AW863" s="13" t="s">
        <v>35</v>
      </c>
      <c r="AX863" s="13" t="s">
        <v>79</v>
      </c>
      <c r="AY863" s="261" t="s">
        <v>156</v>
      </c>
    </row>
    <row r="864" spans="1:51" s="14" customFormat="1" ht="12">
      <c r="A864" s="14"/>
      <c r="B864" s="262"/>
      <c r="C864" s="263"/>
      <c r="D864" s="242" t="s">
        <v>257</v>
      </c>
      <c r="E864" s="264" t="s">
        <v>1</v>
      </c>
      <c r="F864" s="265" t="s">
        <v>1261</v>
      </c>
      <c r="G864" s="263"/>
      <c r="H864" s="266">
        <v>13.192</v>
      </c>
      <c r="I864" s="267"/>
      <c r="J864" s="263"/>
      <c r="K864" s="263"/>
      <c r="L864" s="268"/>
      <c r="M864" s="269"/>
      <c r="N864" s="270"/>
      <c r="O864" s="270"/>
      <c r="P864" s="270"/>
      <c r="Q864" s="270"/>
      <c r="R864" s="270"/>
      <c r="S864" s="270"/>
      <c r="T864" s="271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2" t="s">
        <v>257</v>
      </c>
      <c r="AU864" s="272" t="s">
        <v>89</v>
      </c>
      <c r="AV864" s="14" t="s">
        <v>105</v>
      </c>
      <c r="AW864" s="14" t="s">
        <v>35</v>
      </c>
      <c r="AX864" s="14" t="s">
        <v>79</v>
      </c>
      <c r="AY864" s="272" t="s">
        <v>156</v>
      </c>
    </row>
    <row r="865" spans="1:51" s="13" customFormat="1" ht="12">
      <c r="A865" s="13"/>
      <c r="B865" s="251"/>
      <c r="C865" s="252"/>
      <c r="D865" s="242" t="s">
        <v>257</v>
      </c>
      <c r="E865" s="253" t="s">
        <v>1</v>
      </c>
      <c r="F865" s="254" t="s">
        <v>1260</v>
      </c>
      <c r="G865" s="252"/>
      <c r="H865" s="255">
        <v>13.192</v>
      </c>
      <c r="I865" s="256"/>
      <c r="J865" s="252"/>
      <c r="K865" s="252"/>
      <c r="L865" s="257"/>
      <c r="M865" s="258"/>
      <c r="N865" s="259"/>
      <c r="O865" s="259"/>
      <c r="P865" s="259"/>
      <c r="Q865" s="259"/>
      <c r="R865" s="259"/>
      <c r="S865" s="259"/>
      <c r="T865" s="260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61" t="s">
        <v>257</v>
      </c>
      <c r="AU865" s="261" t="s">
        <v>89</v>
      </c>
      <c r="AV865" s="13" t="s">
        <v>89</v>
      </c>
      <c r="AW865" s="13" t="s">
        <v>35</v>
      </c>
      <c r="AX865" s="13" t="s">
        <v>79</v>
      </c>
      <c r="AY865" s="261" t="s">
        <v>156</v>
      </c>
    </row>
    <row r="866" spans="1:51" s="14" customFormat="1" ht="12">
      <c r="A866" s="14"/>
      <c r="B866" s="262"/>
      <c r="C866" s="263"/>
      <c r="D866" s="242" t="s">
        <v>257</v>
      </c>
      <c r="E866" s="264" t="s">
        <v>1</v>
      </c>
      <c r="F866" s="265" t="s">
        <v>529</v>
      </c>
      <c r="G866" s="263"/>
      <c r="H866" s="266">
        <v>13.192</v>
      </c>
      <c r="I866" s="267"/>
      <c r="J866" s="263"/>
      <c r="K866" s="263"/>
      <c r="L866" s="268"/>
      <c r="M866" s="269"/>
      <c r="N866" s="270"/>
      <c r="O866" s="270"/>
      <c r="P866" s="270"/>
      <c r="Q866" s="270"/>
      <c r="R866" s="270"/>
      <c r="S866" s="270"/>
      <c r="T866" s="271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72" t="s">
        <v>257</v>
      </c>
      <c r="AU866" s="272" t="s">
        <v>89</v>
      </c>
      <c r="AV866" s="14" t="s">
        <v>105</v>
      </c>
      <c r="AW866" s="14" t="s">
        <v>35</v>
      </c>
      <c r="AX866" s="14" t="s">
        <v>79</v>
      </c>
      <c r="AY866" s="272" t="s">
        <v>156</v>
      </c>
    </row>
    <row r="867" spans="1:51" s="15" customFormat="1" ht="12">
      <c r="A867" s="15"/>
      <c r="B867" s="284"/>
      <c r="C867" s="285"/>
      <c r="D867" s="242" t="s">
        <v>257</v>
      </c>
      <c r="E867" s="286" t="s">
        <v>1</v>
      </c>
      <c r="F867" s="287" t="s">
        <v>1262</v>
      </c>
      <c r="G867" s="285"/>
      <c r="H867" s="288">
        <v>26.384</v>
      </c>
      <c r="I867" s="289"/>
      <c r="J867" s="285"/>
      <c r="K867" s="285"/>
      <c r="L867" s="290"/>
      <c r="M867" s="291"/>
      <c r="N867" s="292"/>
      <c r="O867" s="292"/>
      <c r="P867" s="292"/>
      <c r="Q867" s="292"/>
      <c r="R867" s="292"/>
      <c r="S867" s="292"/>
      <c r="T867" s="293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94" t="s">
        <v>257</v>
      </c>
      <c r="AU867" s="294" t="s">
        <v>89</v>
      </c>
      <c r="AV867" s="15" t="s">
        <v>155</v>
      </c>
      <c r="AW867" s="15" t="s">
        <v>35</v>
      </c>
      <c r="AX867" s="15" t="s">
        <v>87</v>
      </c>
      <c r="AY867" s="294" t="s">
        <v>156</v>
      </c>
    </row>
    <row r="868" spans="1:65" s="2" customFormat="1" ht="37.8" customHeight="1">
      <c r="A868" s="38"/>
      <c r="B868" s="39"/>
      <c r="C868" s="228" t="s">
        <v>1263</v>
      </c>
      <c r="D868" s="228" t="s">
        <v>159</v>
      </c>
      <c r="E868" s="229" t="s">
        <v>1264</v>
      </c>
      <c r="F868" s="230" t="s">
        <v>1265</v>
      </c>
      <c r="G868" s="231" t="s">
        <v>245</v>
      </c>
      <c r="H868" s="232">
        <v>15.334</v>
      </c>
      <c r="I868" s="233"/>
      <c r="J868" s="234">
        <f>ROUND(I868*H868,2)</f>
        <v>0</v>
      </c>
      <c r="K868" s="235"/>
      <c r="L868" s="44"/>
      <c r="M868" s="236" t="s">
        <v>1</v>
      </c>
      <c r="N868" s="237" t="s">
        <v>44</v>
      </c>
      <c r="O868" s="91"/>
      <c r="P868" s="238">
        <f>O868*H868</f>
        <v>0</v>
      </c>
      <c r="Q868" s="238">
        <v>0</v>
      </c>
      <c r="R868" s="238">
        <f>Q868*H868</f>
        <v>0</v>
      </c>
      <c r="S868" s="238">
        <v>0.018</v>
      </c>
      <c r="T868" s="239">
        <f>S868*H868</f>
        <v>0.276012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40" t="s">
        <v>327</v>
      </c>
      <c r="AT868" s="240" t="s">
        <v>159</v>
      </c>
      <c r="AU868" s="240" t="s">
        <v>89</v>
      </c>
      <c r="AY868" s="17" t="s">
        <v>156</v>
      </c>
      <c r="BE868" s="241">
        <f>IF(N868="základní",J868,0)</f>
        <v>0</v>
      </c>
      <c r="BF868" s="241">
        <f>IF(N868="snížená",J868,0)</f>
        <v>0</v>
      </c>
      <c r="BG868" s="241">
        <f>IF(N868="zákl. přenesená",J868,0)</f>
        <v>0</v>
      </c>
      <c r="BH868" s="241">
        <f>IF(N868="sníž. přenesená",J868,0)</f>
        <v>0</v>
      </c>
      <c r="BI868" s="241">
        <f>IF(N868="nulová",J868,0)</f>
        <v>0</v>
      </c>
      <c r="BJ868" s="17" t="s">
        <v>87</v>
      </c>
      <c r="BK868" s="241">
        <f>ROUND(I868*H868,2)</f>
        <v>0</v>
      </c>
      <c r="BL868" s="17" t="s">
        <v>327</v>
      </c>
      <c r="BM868" s="240" t="s">
        <v>1266</v>
      </c>
    </row>
    <row r="869" spans="1:47" s="2" customFormat="1" ht="12">
      <c r="A869" s="38"/>
      <c r="B869" s="39"/>
      <c r="C869" s="40"/>
      <c r="D869" s="242" t="s">
        <v>165</v>
      </c>
      <c r="E869" s="40"/>
      <c r="F869" s="243" t="s">
        <v>1267</v>
      </c>
      <c r="G869" s="40"/>
      <c r="H869" s="40"/>
      <c r="I869" s="244"/>
      <c r="J869" s="40"/>
      <c r="K869" s="40"/>
      <c r="L869" s="44"/>
      <c r="M869" s="245"/>
      <c r="N869" s="246"/>
      <c r="O869" s="91"/>
      <c r="P869" s="91"/>
      <c r="Q869" s="91"/>
      <c r="R869" s="91"/>
      <c r="S869" s="91"/>
      <c r="T869" s="92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T869" s="17" t="s">
        <v>165</v>
      </c>
      <c r="AU869" s="17" t="s">
        <v>89</v>
      </c>
    </row>
    <row r="870" spans="1:51" s="13" customFormat="1" ht="12">
      <c r="A870" s="13"/>
      <c r="B870" s="251"/>
      <c r="C870" s="252"/>
      <c r="D870" s="242" t="s">
        <v>257</v>
      </c>
      <c r="E870" s="253" t="s">
        <v>1</v>
      </c>
      <c r="F870" s="254" t="s">
        <v>1237</v>
      </c>
      <c r="G870" s="252"/>
      <c r="H870" s="255">
        <v>15.334</v>
      </c>
      <c r="I870" s="256"/>
      <c r="J870" s="252"/>
      <c r="K870" s="252"/>
      <c r="L870" s="257"/>
      <c r="M870" s="258"/>
      <c r="N870" s="259"/>
      <c r="O870" s="259"/>
      <c r="P870" s="259"/>
      <c r="Q870" s="259"/>
      <c r="R870" s="259"/>
      <c r="S870" s="259"/>
      <c r="T870" s="260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61" t="s">
        <v>257</v>
      </c>
      <c r="AU870" s="261" t="s">
        <v>89</v>
      </c>
      <c r="AV870" s="13" t="s">
        <v>89</v>
      </c>
      <c r="AW870" s="13" t="s">
        <v>35</v>
      </c>
      <c r="AX870" s="13" t="s">
        <v>79</v>
      </c>
      <c r="AY870" s="261" t="s">
        <v>156</v>
      </c>
    </row>
    <row r="871" spans="1:51" s="14" customFormat="1" ht="12">
      <c r="A871" s="14"/>
      <c r="B871" s="262"/>
      <c r="C871" s="263"/>
      <c r="D871" s="242" t="s">
        <v>257</v>
      </c>
      <c r="E871" s="264" t="s">
        <v>1</v>
      </c>
      <c r="F871" s="265" t="s">
        <v>1268</v>
      </c>
      <c r="G871" s="263"/>
      <c r="H871" s="266">
        <v>15.334</v>
      </c>
      <c r="I871" s="267"/>
      <c r="J871" s="263"/>
      <c r="K871" s="263"/>
      <c r="L871" s="268"/>
      <c r="M871" s="269"/>
      <c r="N871" s="270"/>
      <c r="O871" s="270"/>
      <c r="P871" s="270"/>
      <c r="Q871" s="270"/>
      <c r="R871" s="270"/>
      <c r="S871" s="270"/>
      <c r="T871" s="271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72" t="s">
        <v>257</v>
      </c>
      <c r="AU871" s="272" t="s">
        <v>89</v>
      </c>
      <c r="AV871" s="14" t="s">
        <v>105</v>
      </c>
      <c r="AW871" s="14" t="s">
        <v>35</v>
      </c>
      <c r="AX871" s="14" t="s">
        <v>87</v>
      </c>
      <c r="AY871" s="272" t="s">
        <v>156</v>
      </c>
    </row>
    <row r="872" spans="1:65" s="2" customFormat="1" ht="24.15" customHeight="1">
      <c r="A872" s="38"/>
      <c r="B872" s="39"/>
      <c r="C872" s="228" t="s">
        <v>1269</v>
      </c>
      <c r="D872" s="228" t="s">
        <v>159</v>
      </c>
      <c r="E872" s="229" t="s">
        <v>1270</v>
      </c>
      <c r="F872" s="230" t="s">
        <v>1271</v>
      </c>
      <c r="G872" s="231" t="s">
        <v>245</v>
      </c>
      <c r="H872" s="232">
        <v>16.605</v>
      </c>
      <c r="I872" s="233"/>
      <c r="J872" s="234">
        <f>ROUND(I872*H872,2)</f>
        <v>0</v>
      </c>
      <c r="K872" s="235"/>
      <c r="L872" s="44"/>
      <c r="M872" s="236" t="s">
        <v>1</v>
      </c>
      <c r="N872" s="237" t="s">
        <v>44</v>
      </c>
      <c r="O872" s="91"/>
      <c r="P872" s="238">
        <f>O872*H872</f>
        <v>0</v>
      </c>
      <c r="Q872" s="238">
        <v>3E-05</v>
      </c>
      <c r="R872" s="238">
        <f>Q872*H872</f>
        <v>0.00049815</v>
      </c>
      <c r="S872" s="238">
        <v>0</v>
      </c>
      <c r="T872" s="239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40" t="s">
        <v>327</v>
      </c>
      <c r="AT872" s="240" t="s">
        <v>159</v>
      </c>
      <c r="AU872" s="240" t="s">
        <v>89</v>
      </c>
      <c r="AY872" s="17" t="s">
        <v>156</v>
      </c>
      <c r="BE872" s="241">
        <f>IF(N872="základní",J872,0)</f>
        <v>0</v>
      </c>
      <c r="BF872" s="241">
        <f>IF(N872="snížená",J872,0)</f>
        <v>0</v>
      </c>
      <c r="BG872" s="241">
        <f>IF(N872="zákl. přenesená",J872,0)</f>
        <v>0</v>
      </c>
      <c r="BH872" s="241">
        <f>IF(N872="sníž. přenesená",J872,0)</f>
        <v>0</v>
      </c>
      <c r="BI872" s="241">
        <f>IF(N872="nulová",J872,0)</f>
        <v>0</v>
      </c>
      <c r="BJ872" s="17" t="s">
        <v>87</v>
      </c>
      <c r="BK872" s="241">
        <f>ROUND(I872*H872,2)</f>
        <v>0</v>
      </c>
      <c r="BL872" s="17" t="s">
        <v>327</v>
      </c>
      <c r="BM872" s="240" t="s">
        <v>1272</v>
      </c>
    </row>
    <row r="873" spans="1:47" s="2" customFormat="1" ht="12">
      <c r="A873" s="38"/>
      <c r="B873" s="39"/>
      <c r="C873" s="40"/>
      <c r="D873" s="242" t="s">
        <v>165</v>
      </c>
      <c r="E873" s="40"/>
      <c r="F873" s="243" t="s">
        <v>1273</v>
      </c>
      <c r="G873" s="40"/>
      <c r="H873" s="40"/>
      <c r="I873" s="244"/>
      <c r="J873" s="40"/>
      <c r="K873" s="40"/>
      <c r="L873" s="44"/>
      <c r="M873" s="245"/>
      <c r="N873" s="246"/>
      <c r="O873" s="91"/>
      <c r="P873" s="91"/>
      <c r="Q873" s="91"/>
      <c r="R873" s="91"/>
      <c r="S873" s="91"/>
      <c r="T873" s="92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T873" s="17" t="s">
        <v>165</v>
      </c>
      <c r="AU873" s="17" t="s">
        <v>89</v>
      </c>
    </row>
    <row r="874" spans="1:65" s="2" customFormat="1" ht="24.15" customHeight="1">
      <c r="A874" s="38"/>
      <c r="B874" s="39"/>
      <c r="C874" s="273" t="s">
        <v>1274</v>
      </c>
      <c r="D874" s="273" t="s">
        <v>312</v>
      </c>
      <c r="E874" s="274" t="s">
        <v>1275</v>
      </c>
      <c r="F874" s="275" t="s">
        <v>1276</v>
      </c>
      <c r="G874" s="276" t="s">
        <v>245</v>
      </c>
      <c r="H874" s="277">
        <v>17.435</v>
      </c>
      <c r="I874" s="278"/>
      <c r="J874" s="279">
        <f>ROUND(I874*H874,2)</f>
        <v>0</v>
      </c>
      <c r="K874" s="280"/>
      <c r="L874" s="281"/>
      <c r="M874" s="282" t="s">
        <v>1</v>
      </c>
      <c r="N874" s="283" t="s">
        <v>44</v>
      </c>
      <c r="O874" s="91"/>
      <c r="P874" s="238">
        <f>O874*H874</f>
        <v>0</v>
      </c>
      <c r="Q874" s="238">
        <v>0.00017</v>
      </c>
      <c r="R874" s="238">
        <f>Q874*H874</f>
        <v>0.00296395</v>
      </c>
      <c r="S874" s="238">
        <v>0</v>
      </c>
      <c r="T874" s="239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240" t="s">
        <v>445</v>
      </c>
      <c r="AT874" s="240" t="s">
        <v>312</v>
      </c>
      <c r="AU874" s="240" t="s">
        <v>89</v>
      </c>
      <c r="AY874" s="17" t="s">
        <v>156</v>
      </c>
      <c r="BE874" s="241">
        <f>IF(N874="základní",J874,0)</f>
        <v>0</v>
      </c>
      <c r="BF874" s="241">
        <f>IF(N874="snížená",J874,0)</f>
        <v>0</v>
      </c>
      <c r="BG874" s="241">
        <f>IF(N874="zákl. přenesená",J874,0)</f>
        <v>0</v>
      </c>
      <c r="BH874" s="241">
        <f>IF(N874="sníž. přenesená",J874,0)</f>
        <v>0</v>
      </c>
      <c r="BI874" s="241">
        <f>IF(N874="nulová",J874,0)</f>
        <v>0</v>
      </c>
      <c r="BJ874" s="17" t="s">
        <v>87</v>
      </c>
      <c r="BK874" s="241">
        <f>ROUND(I874*H874,2)</f>
        <v>0</v>
      </c>
      <c r="BL874" s="17" t="s">
        <v>327</v>
      </c>
      <c r="BM874" s="240" t="s">
        <v>1277</v>
      </c>
    </row>
    <row r="875" spans="1:47" s="2" customFormat="1" ht="12">
      <c r="A875" s="38"/>
      <c r="B875" s="39"/>
      <c r="C875" s="40"/>
      <c r="D875" s="242" t="s">
        <v>165</v>
      </c>
      <c r="E875" s="40"/>
      <c r="F875" s="243" t="s">
        <v>1276</v>
      </c>
      <c r="G875" s="40"/>
      <c r="H875" s="40"/>
      <c r="I875" s="244"/>
      <c r="J875" s="40"/>
      <c r="K875" s="40"/>
      <c r="L875" s="44"/>
      <c r="M875" s="245"/>
      <c r="N875" s="246"/>
      <c r="O875" s="91"/>
      <c r="P875" s="91"/>
      <c r="Q875" s="91"/>
      <c r="R875" s="91"/>
      <c r="S875" s="91"/>
      <c r="T875" s="92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T875" s="17" t="s">
        <v>165</v>
      </c>
      <c r="AU875" s="17" t="s">
        <v>89</v>
      </c>
    </row>
    <row r="876" spans="1:51" s="13" customFormat="1" ht="12">
      <c r="A876" s="13"/>
      <c r="B876" s="251"/>
      <c r="C876" s="252"/>
      <c r="D876" s="242" t="s">
        <v>257</v>
      </c>
      <c r="E876" s="252"/>
      <c r="F876" s="254" t="s">
        <v>1278</v>
      </c>
      <c r="G876" s="252"/>
      <c r="H876" s="255">
        <v>17.435</v>
      </c>
      <c r="I876" s="256"/>
      <c r="J876" s="252"/>
      <c r="K876" s="252"/>
      <c r="L876" s="257"/>
      <c r="M876" s="258"/>
      <c r="N876" s="259"/>
      <c r="O876" s="259"/>
      <c r="P876" s="259"/>
      <c r="Q876" s="259"/>
      <c r="R876" s="259"/>
      <c r="S876" s="259"/>
      <c r="T876" s="260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61" t="s">
        <v>257</v>
      </c>
      <c r="AU876" s="261" t="s">
        <v>89</v>
      </c>
      <c r="AV876" s="13" t="s">
        <v>89</v>
      </c>
      <c r="AW876" s="13" t="s">
        <v>4</v>
      </c>
      <c r="AX876" s="13" t="s">
        <v>87</v>
      </c>
      <c r="AY876" s="261" t="s">
        <v>156</v>
      </c>
    </row>
    <row r="877" spans="1:65" s="2" customFormat="1" ht="37.8" customHeight="1">
      <c r="A877" s="38"/>
      <c r="B877" s="39"/>
      <c r="C877" s="228" t="s">
        <v>1279</v>
      </c>
      <c r="D877" s="228" t="s">
        <v>159</v>
      </c>
      <c r="E877" s="229" t="s">
        <v>1280</v>
      </c>
      <c r="F877" s="230" t="s">
        <v>1281</v>
      </c>
      <c r="G877" s="231" t="s">
        <v>245</v>
      </c>
      <c r="H877" s="232">
        <v>9</v>
      </c>
      <c r="I877" s="233"/>
      <c r="J877" s="234">
        <f>ROUND(I877*H877,2)</f>
        <v>0</v>
      </c>
      <c r="K877" s="235"/>
      <c r="L877" s="44"/>
      <c r="M877" s="236" t="s">
        <v>1</v>
      </c>
      <c r="N877" s="237" t="s">
        <v>44</v>
      </c>
      <c r="O877" s="91"/>
      <c r="P877" s="238">
        <f>O877*H877</f>
        <v>0</v>
      </c>
      <c r="Q877" s="238">
        <v>0.00606</v>
      </c>
      <c r="R877" s="238">
        <f>Q877*H877</f>
        <v>0.054540000000000005</v>
      </c>
      <c r="S877" s="238">
        <v>0</v>
      </c>
      <c r="T877" s="239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40" t="s">
        <v>327</v>
      </c>
      <c r="AT877" s="240" t="s">
        <v>159</v>
      </c>
      <c r="AU877" s="240" t="s">
        <v>89</v>
      </c>
      <c r="AY877" s="17" t="s">
        <v>156</v>
      </c>
      <c r="BE877" s="241">
        <f>IF(N877="základní",J877,0)</f>
        <v>0</v>
      </c>
      <c r="BF877" s="241">
        <f>IF(N877="snížená",J877,0)</f>
        <v>0</v>
      </c>
      <c r="BG877" s="241">
        <f>IF(N877="zákl. přenesená",J877,0)</f>
        <v>0</v>
      </c>
      <c r="BH877" s="241">
        <f>IF(N877="sníž. přenesená",J877,0)</f>
        <v>0</v>
      </c>
      <c r="BI877" s="241">
        <f>IF(N877="nulová",J877,0)</f>
        <v>0</v>
      </c>
      <c r="BJ877" s="17" t="s">
        <v>87</v>
      </c>
      <c r="BK877" s="241">
        <f>ROUND(I877*H877,2)</f>
        <v>0</v>
      </c>
      <c r="BL877" s="17" t="s">
        <v>327</v>
      </c>
      <c r="BM877" s="240" t="s">
        <v>1282</v>
      </c>
    </row>
    <row r="878" spans="1:47" s="2" customFormat="1" ht="12">
      <c r="A878" s="38"/>
      <c r="B878" s="39"/>
      <c r="C878" s="40"/>
      <c r="D878" s="242" t="s">
        <v>165</v>
      </c>
      <c r="E878" s="40"/>
      <c r="F878" s="243" t="s">
        <v>1283</v>
      </c>
      <c r="G878" s="40"/>
      <c r="H878" s="40"/>
      <c r="I878" s="244"/>
      <c r="J878" s="40"/>
      <c r="K878" s="40"/>
      <c r="L878" s="44"/>
      <c r="M878" s="245"/>
      <c r="N878" s="246"/>
      <c r="O878" s="91"/>
      <c r="P878" s="91"/>
      <c r="Q878" s="91"/>
      <c r="R878" s="91"/>
      <c r="S878" s="91"/>
      <c r="T878" s="92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T878" s="17" t="s">
        <v>165</v>
      </c>
      <c r="AU878" s="17" t="s">
        <v>89</v>
      </c>
    </row>
    <row r="879" spans="1:65" s="2" customFormat="1" ht="24.15" customHeight="1">
      <c r="A879" s="38"/>
      <c r="B879" s="39"/>
      <c r="C879" s="273" t="s">
        <v>1284</v>
      </c>
      <c r="D879" s="273" t="s">
        <v>312</v>
      </c>
      <c r="E879" s="274" t="s">
        <v>1285</v>
      </c>
      <c r="F879" s="275" t="s">
        <v>1286</v>
      </c>
      <c r="G879" s="276" t="s">
        <v>245</v>
      </c>
      <c r="H879" s="277">
        <v>9.45</v>
      </c>
      <c r="I879" s="278"/>
      <c r="J879" s="279">
        <f>ROUND(I879*H879,2)</f>
        <v>0</v>
      </c>
      <c r="K879" s="280"/>
      <c r="L879" s="281"/>
      <c r="M879" s="282" t="s">
        <v>1</v>
      </c>
      <c r="N879" s="283" t="s">
        <v>44</v>
      </c>
      <c r="O879" s="91"/>
      <c r="P879" s="238">
        <f>O879*H879</f>
        <v>0</v>
      </c>
      <c r="Q879" s="238">
        <v>0.0155</v>
      </c>
      <c r="R879" s="238">
        <f>Q879*H879</f>
        <v>0.146475</v>
      </c>
      <c r="S879" s="238">
        <v>0</v>
      </c>
      <c r="T879" s="239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40" t="s">
        <v>445</v>
      </c>
      <c r="AT879" s="240" t="s">
        <v>312</v>
      </c>
      <c r="AU879" s="240" t="s">
        <v>89</v>
      </c>
      <c r="AY879" s="17" t="s">
        <v>156</v>
      </c>
      <c r="BE879" s="241">
        <f>IF(N879="základní",J879,0)</f>
        <v>0</v>
      </c>
      <c r="BF879" s="241">
        <f>IF(N879="snížená",J879,0)</f>
        <v>0</v>
      </c>
      <c r="BG879" s="241">
        <f>IF(N879="zákl. přenesená",J879,0)</f>
        <v>0</v>
      </c>
      <c r="BH879" s="241">
        <f>IF(N879="sníž. přenesená",J879,0)</f>
        <v>0</v>
      </c>
      <c r="BI879" s="241">
        <f>IF(N879="nulová",J879,0)</f>
        <v>0</v>
      </c>
      <c r="BJ879" s="17" t="s">
        <v>87</v>
      </c>
      <c r="BK879" s="241">
        <f>ROUND(I879*H879,2)</f>
        <v>0</v>
      </c>
      <c r="BL879" s="17" t="s">
        <v>327</v>
      </c>
      <c r="BM879" s="240" t="s">
        <v>1287</v>
      </c>
    </row>
    <row r="880" spans="1:47" s="2" customFormat="1" ht="12">
      <c r="A880" s="38"/>
      <c r="B880" s="39"/>
      <c r="C880" s="40"/>
      <c r="D880" s="242" t="s">
        <v>165</v>
      </c>
      <c r="E880" s="40"/>
      <c r="F880" s="243" t="s">
        <v>1286</v>
      </c>
      <c r="G880" s="40"/>
      <c r="H880" s="40"/>
      <c r="I880" s="244"/>
      <c r="J880" s="40"/>
      <c r="K880" s="40"/>
      <c r="L880" s="44"/>
      <c r="M880" s="245"/>
      <c r="N880" s="246"/>
      <c r="O880" s="91"/>
      <c r="P880" s="91"/>
      <c r="Q880" s="91"/>
      <c r="R880" s="91"/>
      <c r="S880" s="91"/>
      <c r="T880" s="92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T880" s="17" t="s">
        <v>165</v>
      </c>
      <c r="AU880" s="17" t="s">
        <v>89</v>
      </c>
    </row>
    <row r="881" spans="1:51" s="13" customFormat="1" ht="12">
      <c r="A881" s="13"/>
      <c r="B881" s="251"/>
      <c r="C881" s="252"/>
      <c r="D881" s="242" t="s">
        <v>257</v>
      </c>
      <c r="E881" s="252"/>
      <c r="F881" s="254" t="s">
        <v>1288</v>
      </c>
      <c r="G881" s="252"/>
      <c r="H881" s="255">
        <v>9.45</v>
      </c>
      <c r="I881" s="256"/>
      <c r="J881" s="252"/>
      <c r="K881" s="252"/>
      <c r="L881" s="257"/>
      <c r="M881" s="258"/>
      <c r="N881" s="259"/>
      <c r="O881" s="259"/>
      <c r="P881" s="259"/>
      <c r="Q881" s="259"/>
      <c r="R881" s="259"/>
      <c r="S881" s="259"/>
      <c r="T881" s="260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61" t="s">
        <v>257</v>
      </c>
      <c r="AU881" s="261" t="s">
        <v>89</v>
      </c>
      <c r="AV881" s="13" t="s">
        <v>89</v>
      </c>
      <c r="AW881" s="13" t="s">
        <v>4</v>
      </c>
      <c r="AX881" s="13" t="s">
        <v>87</v>
      </c>
      <c r="AY881" s="261" t="s">
        <v>156</v>
      </c>
    </row>
    <row r="882" spans="1:65" s="2" customFormat="1" ht="33" customHeight="1">
      <c r="A882" s="38"/>
      <c r="B882" s="39"/>
      <c r="C882" s="228" t="s">
        <v>1289</v>
      </c>
      <c r="D882" s="228" t="s">
        <v>159</v>
      </c>
      <c r="E882" s="229" t="s">
        <v>1290</v>
      </c>
      <c r="F882" s="230" t="s">
        <v>1291</v>
      </c>
      <c r="G882" s="231" t="s">
        <v>245</v>
      </c>
      <c r="H882" s="232">
        <v>12.865</v>
      </c>
      <c r="I882" s="233"/>
      <c r="J882" s="234">
        <f>ROUND(I882*H882,2)</f>
        <v>0</v>
      </c>
      <c r="K882" s="235"/>
      <c r="L882" s="44"/>
      <c r="M882" s="236" t="s">
        <v>1</v>
      </c>
      <c r="N882" s="237" t="s">
        <v>44</v>
      </c>
      <c r="O882" s="91"/>
      <c r="P882" s="238">
        <f>O882*H882</f>
        <v>0</v>
      </c>
      <c r="Q882" s="238">
        <v>0</v>
      </c>
      <c r="R882" s="238">
        <f>Q882*H882</f>
        <v>0</v>
      </c>
      <c r="S882" s="238">
        <v>0</v>
      </c>
      <c r="T882" s="239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240" t="s">
        <v>327</v>
      </c>
      <c r="AT882" s="240" t="s">
        <v>159</v>
      </c>
      <c r="AU882" s="240" t="s">
        <v>89</v>
      </c>
      <c r="AY882" s="17" t="s">
        <v>156</v>
      </c>
      <c r="BE882" s="241">
        <f>IF(N882="základní",J882,0)</f>
        <v>0</v>
      </c>
      <c r="BF882" s="241">
        <f>IF(N882="snížená",J882,0)</f>
        <v>0</v>
      </c>
      <c r="BG882" s="241">
        <f>IF(N882="zákl. přenesená",J882,0)</f>
        <v>0</v>
      </c>
      <c r="BH882" s="241">
        <f>IF(N882="sníž. přenesená",J882,0)</f>
        <v>0</v>
      </c>
      <c r="BI882" s="241">
        <f>IF(N882="nulová",J882,0)</f>
        <v>0</v>
      </c>
      <c r="BJ882" s="17" t="s">
        <v>87</v>
      </c>
      <c r="BK882" s="241">
        <f>ROUND(I882*H882,2)</f>
        <v>0</v>
      </c>
      <c r="BL882" s="17" t="s">
        <v>327</v>
      </c>
      <c r="BM882" s="240" t="s">
        <v>1292</v>
      </c>
    </row>
    <row r="883" spans="1:47" s="2" customFormat="1" ht="12">
      <c r="A883" s="38"/>
      <c r="B883" s="39"/>
      <c r="C883" s="40"/>
      <c r="D883" s="242" t="s">
        <v>165</v>
      </c>
      <c r="E883" s="40"/>
      <c r="F883" s="243" t="s">
        <v>1293</v>
      </c>
      <c r="G883" s="40"/>
      <c r="H883" s="40"/>
      <c r="I883" s="244"/>
      <c r="J883" s="40"/>
      <c r="K883" s="40"/>
      <c r="L883" s="44"/>
      <c r="M883" s="245"/>
      <c r="N883" s="246"/>
      <c r="O883" s="91"/>
      <c r="P883" s="91"/>
      <c r="Q883" s="91"/>
      <c r="R883" s="91"/>
      <c r="S883" s="91"/>
      <c r="T883" s="92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T883" s="17" t="s">
        <v>165</v>
      </c>
      <c r="AU883" s="17" t="s">
        <v>89</v>
      </c>
    </row>
    <row r="884" spans="1:51" s="13" customFormat="1" ht="12">
      <c r="A884" s="13"/>
      <c r="B884" s="251"/>
      <c r="C884" s="252"/>
      <c r="D884" s="242" t="s">
        <v>257</v>
      </c>
      <c r="E884" s="253" t="s">
        <v>1</v>
      </c>
      <c r="F884" s="254" t="s">
        <v>1294</v>
      </c>
      <c r="G884" s="252"/>
      <c r="H884" s="255">
        <v>12.865</v>
      </c>
      <c r="I884" s="256"/>
      <c r="J884" s="252"/>
      <c r="K884" s="252"/>
      <c r="L884" s="257"/>
      <c r="M884" s="258"/>
      <c r="N884" s="259"/>
      <c r="O884" s="259"/>
      <c r="P884" s="259"/>
      <c r="Q884" s="259"/>
      <c r="R884" s="259"/>
      <c r="S884" s="259"/>
      <c r="T884" s="260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1" t="s">
        <v>257</v>
      </c>
      <c r="AU884" s="261" t="s">
        <v>89</v>
      </c>
      <c r="AV884" s="13" t="s">
        <v>89</v>
      </c>
      <c r="AW884" s="13" t="s">
        <v>35</v>
      </c>
      <c r="AX884" s="13" t="s">
        <v>79</v>
      </c>
      <c r="AY884" s="261" t="s">
        <v>156</v>
      </c>
    </row>
    <row r="885" spans="1:51" s="14" customFormat="1" ht="12">
      <c r="A885" s="14"/>
      <c r="B885" s="262"/>
      <c r="C885" s="263"/>
      <c r="D885" s="242" t="s">
        <v>257</v>
      </c>
      <c r="E885" s="264" t="s">
        <v>1</v>
      </c>
      <c r="F885" s="265" t="s">
        <v>1295</v>
      </c>
      <c r="G885" s="263"/>
      <c r="H885" s="266">
        <v>12.865</v>
      </c>
      <c r="I885" s="267"/>
      <c r="J885" s="263"/>
      <c r="K885" s="263"/>
      <c r="L885" s="268"/>
      <c r="M885" s="269"/>
      <c r="N885" s="270"/>
      <c r="O885" s="270"/>
      <c r="P885" s="270"/>
      <c r="Q885" s="270"/>
      <c r="R885" s="270"/>
      <c r="S885" s="270"/>
      <c r="T885" s="271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2" t="s">
        <v>257</v>
      </c>
      <c r="AU885" s="272" t="s">
        <v>89</v>
      </c>
      <c r="AV885" s="14" t="s">
        <v>105</v>
      </c>
      <c r="AW885" s="14" t="s">
        <v>35</v>
      </c>
      <c r="AX885" s="14" t="s">
        <v>87</v>
      </c>
      <c r="AY885" s="272" t="s">
        <v>156</v>
      </c>
    </row>
    <row r="886" spans="1:65" s="2" customFormat="1" ht="33" customHeight="1">
      <c r="A886" s="38"/>
      <c r="B886" s="39"/>
      <c r="C886" s="273" t="s">
        <v>1296</v>
      </c>
      <c r="D886" s="273" t="s">
        <v>312</v>
      </c>
      <c r="E886" s="274" t="s">
        <v>1297</v>
      </c>
      <c r="F886" s="275" t="s">
        <v>1298</v>
      </c>
      <c r="G886" s="276" t="s">
        <v>245</v>
      </c>
      <c r="H886" s="277">
        <v>13.508</v>
      </c>
      <c r="I886" s="278"/>
      <c r="J886" s="279">
        <f>ROUND(I886*H886,2)</f>
        <v>0</v>
      </c>
      <c r="K886" s="280"/>
      <c r="L886" s="281"/>
      <c r="M886" s="282" t="s">
        <v>1</v>
      </c>
      <c r="N886" s="283" t="s">
        <v>44</v>
      </c>
      <c r="O886" s="91"/>
      <c r="P886" s="238">
        <f>O886*H886</f>
        <v>0</v>
      </c>
      <c r="Q886" s="238">
        <v>0.0024</v>
      </c>
      <c r="R886" s="238">
        <f>Q886*H886</f>
        <v>0.032419199999999995</v>
      </c>
      <c r="S886" s="238">
        <v>0</v>
      </c>
      <c r="T886" s="239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40" t="s">
        <v>445</v>
      </c>
      <c r="AT886" s="240" t="s">
        <v>312</v>
      </c>
      <c r="AU886" s="240" t="s">
        <v>89</v>
      </c>
      <c r="AY886" s="17" t="s">
        <v>156</v>
      </c>
      <c r="BE886" s="241">
        <f>IF(N886="základní",J886,0)</f>
        <v>0</v>
      </c>
      <c r="BF886" s="241">
        <f>IF(N886="snížená",J886,0)</f>
        <v>0</v>
      </c>
      <c r="BG886" s="241">
        <f>IF(N886="zákl. přenesená",J886,0)</f>
        <v>0</v>
      </c>
      <c r="BH886" s="241">
        <f>IF(N886="sníž. přenesená",J886,0)</f>
        <v>0</v>
      </c>
      <c r="BI886" s="241">
        <f>IF(N886="nulová",J886,0)</f>
        <v>0</v>
      </c>
      <c r="BJ886" s="17" t="s">
        <v>87</v>
      </c>
      <c r="BK886" s="241">
        <f>ROUND(I886*H886,2)</f>
        <v>0</v>
      </c>
      <c r="BL886" s="17" t="s">
        <v>327</v>
      </c>
      <c r="BM886" s="240" t="s">
        <v>1299</v>
      </c>
    </row>
    <row r="887" spans="1:47" s="2" customFormat="1" ht="12">
      <c r="A887" s="38"/>
      <c r="B887" s="39"/>
      <c r="C887" s="40"/>
      <c r="D887" s="242" t="s">
        <v>165</v>
      </c>
      <c r="E887" s="40"/>
      <c r="F887" s="243" t="s">
        <v>1300</v>
      </c>
      <c r="G887" s="40"/>
      <c r="H887" s="40"/>
      <c r="I887" s="244"/>
      <c r="J887" s="40"/>
      <c r="K887" s="40"/>
      <c r="L887" s="44"/>
      <c r="M887" s="245"/>
      <c r="N887" s="246"/>
      <c r="O887" s="91"/>
      <c r="P887" s="91"/>
      <c r="Q887" s="91"/>
      <c r="R887" s="91"/>
      <c r="S887" s="91"/>
      <c r="T887" s="92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T887" s="17" t="s">
        <v>165</v>
      </c>
      <c r="AU887" s="17" t="s">
        <v>89</v>
      </c>
    </row>
    <row r="888" spans="1:51" s="13" customFormat="1" ht="12">
      <c r="A888" s="13"/>
      <c r="B888" s="251"/>
      <c r="C888" s="252"/>
      <c r="D888" s="242" t="s">
        <v>257</v>
      </c>
      <c r="E888" s="252"/>
      <c r="F888" s="254" t="s">
        <v>1301</v>
      </c>
      <c r="G888" s="252"/>
      <c r="H888" s="255">
        <v>13.508</v>
      </c>
      <c r="I888" s="256"/>
      <c r="J888" s="252"/>
      <c r="K888" s="252"/>
      <c r="L888" s="257"/>
      <c r="M888" s="258"/>
      <c r="N888" s="259"/>
      <c r="O888" s="259"/>
      <c r="P888" s="259"/>
      <c r="Q888" s="259"/>
      <c r="R888" s="259"/>
      <c r="S888" s="259"/>
      <c r="T888" s="260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1" t="s">
        <v>257</v>
      </c>
      <c r="AU888" s="261" t="s">
        <v>89</v>
      </c>
      <c r="AV888" s="13" t="s">
        <v>89</v>
      </c>
      <c r="AW888" s="13" t="s">
        <v>4</v>
      </c>
      <c r="AX888" s="13" t="s">
        <v>87</v>
      </c>
      <c r="AY888" s="261" t="s">
        <v>156</v>
      </c>
    </row>
    <row r="889" spans="1:65" s="2" customFormat="1" ht="33" customHeight="1">
      <c r="A889" s="38"/>
      <c r="B889" s="39"/>
      <c r="C889" s="228" t="s">
        <v>1302</v>
      </c>
      <c r="D889" s="228" t="s">
        <v>159</v>
      </c>
      <c r="E889" s="229" t="s">
        <v>1303</v>
      </c>
      <c r="F889" s="230" t="s">
        <v>1304</v>
      </c>
      <c r="G889" s="231" t="s">
        <v>245</v>
      </c>
      <c r="H889" s="232">
        <v>12.865</v>
      </c>
      <c r="I889" s="233"/>
      <c r="J889" s="234">
        <f>ROUND(I889*H889,2)</f>
        <v>0</v>
      </c>
      <c r="K889" s="235"/>
      <c r="L889" s="44"/>
      <c r="M889" s="236" t="s">
        <v>1</v>
      </c>
      <c r="N889" s="237" t="s">
        <v>44</v>
      </c>
      <c r="O889" s="91"/>
      <c r="P889" s="238">
        <f>O889*H889</f>
        <v>0</v>
      </c>
      <c r="Q889" s="238">
        <v>0</v>
      </c>
      <c r="R889" s="238">
        <f>Q889*H889</f>
        <v>0</v>
      </c>
      <c r="S889" s="238">
        <v>0</v>
      </c>
      <c r="T889" s="239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40" t="s">
        <v>327</v>
      </c>
      <c r="AT889" s="240" t="s">
        <v>159</v>
      </c>
      <c r="AU889" s="240" t="s">
        <v>89</v>
      </c>
      <c r="AY889" s="17" t="s">
        <v>156</v>
      </c>
      <c r="BE889" s="241">
        <f>IF(N889="základní",J889,0)</f>
        <v>0</v>
      </c>
      <c r="BF889" s="241">
        <f>IF(N889="snížená",J889,0)</f>
        <v>0</v>
      </c>
      <c r="BG889" s="241">
        <f>IF(N889="zákl. přenesená",J889,0)</f>
        <v>0</v>
      </c>
      <c r="BH889" s="241">
        <f>IF(N889="sníž. přenesená",J889,0)</f>
        <v>0</v>
      </c>
      <c r="BI889" s="241">
        <f>IF(N889="nulová",J889,0)</f>
        <v>0</v>
      </c>
      <c r="BJ889" s="17" t="s">
        <v>87</v>
      </c>
      <c r="BK889" s="241">
        <f>ROUND(I889*H889,2)</f>
        <v>0</v>
      </c>
      <c r="BL889" s="17" t="s">
        <v>327</v>
      </c>
      <c r="BM889" s="240" t="s">
        <v>1305</v>
      </c>
    </row>
    <row r="890" spans="1:47" s="2" customFormat="1" ht="12">
      <c r="A890" s="38"/>
      <c r="B890" s="39"/>
      <c r="C890" s="40"/>
      <c r="D890" s="242" t="s">
        <v>165</v>
      </c>
      <c r="E890" s="40"/>
      <c r="F890" s="243" t="s">
        <v>1293</v>
      </c>
      <c r="G890" s="40"/>
      <c r="H890" s="40"/>
      <c r="I890" s="244"/>
      <c r="J890" s="40"/>
      <c r="K890" s="40"/>
      <c r="L890" s="44"/>
      <c r="M890" s="245"/>
      <c r="N890" s="246"/>
      <c r="O890" s="91"/>
      <c r="P890" s="91"/>
      <c r="Q890" s="91"/>
      <c r="R890" s="91"/>
      <c r="S890" s="91"/>
      <c r="T890" s="92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T890" s="17" t="s">
        <v>165</v>
      </c>
      <c r="AU890" s="17" t="s">
        <v>89</v>
      </c>
    </row>
    <row r="891" spans="1:65" s="2" customFormat="1" ht="33" customHeight="1">
      <c r="A891" s="38"/>
      <c r="B891" s="39"/>
      <c r="C891" s="273" t="s">
        <v>1306</v>
      </c>
      <c r="D891" s="273" t="s">
        <v>312</v>
      </c>
      <c r="E891" s="274" t="s">
        <v>1307</v>
      </c>
      <c r="F891" s="275" t="s">
        <v>1308</v>
      </c>
      <c r="G891" s="276" t="s">
        <v>245</v>
      </c>
      <c r="H891" s="277">
        <v>13.122</v>
      </c>
      <c r="I891" s="278"/>
      <c r="J891" s="279">
        <f>ROUND(I891*H891,2)</f>
        <v>0</v>
      </c>
      <c r="K891" s="280"/>
      <c r="L891" s="281"/>
      <c r="M891" s="282" t="s">
        <v>1</v>
      </c>
      <c r="N891" s="283" t="s">
        <v>44</v>
      </c>
      <c r="O891" s="91"/>
      <c r="P891" s="238">
        <f>O891*H891</f>
        <v>0</v>
      </c>
      <c r="Q891" s="238">
        <v>0.00225</v>
      </c>
      <c r="R891" s="238">
        <f>Q891*H891</f>
        <v>0.0295245</v>
      </c>
      <c r="S891" s="238">
        <v>0</v>
      </c>
      <c r="T891" s="239">
        <f>S891*H891</f>
        <v>0</v>
      </c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R891" s="240" t="s">
        <v>445</v>
      </c>
      <c r="AT891" s="240" t="s">
        <v>312</v>
      </c>
      <c r="AU891" s="240" t="s">
        <v>89</v>
      </c>
      <c r="AY891" s="17" t="s">
        <v>156</v>
      </c>
      <c r="BE891" s="241">
        <f>IF(N891="základní",J891,0)</f>
        <v>0</v>
      </c>
      <c r="BF891" s="241">
        <f>IF(N891="snížená",J891,0)</f>
        <v>0</v>
      </c>
      <c r="BG891" s="241">
        <f>IF(N891="zákl. přenesená",J891,0)</f>
        <v>0</v>
      </c>
      <c r="BH891" s="241">
        <f>IF(N891="sníž. přenesená",J891,0)</f>
        <v>0</v>
      </c>
      <c r="BI891" s="241">
        <f>IF(N891="nulová",J891,0)</f>
        <v>0</v>
      </c>
      <c r="BJ891" s="17" t="s">
        <v>87</v>
      </c>
      <c r="BK891" s="241">
        <f>ROUND(I891*H891,2)</f>
        <v>0</v>
      </c>
      <c r="BL891" s="17" t="s">
        <v>327</v>
      </c>
      <c r="BM891" s="240" t="s">
        <v>1309</v>
      </c>
    </row>
    <row r="892" spans="1:47" s="2" customFormat="1" ht="12">
      <c r="A892" s="38"/>
      <c r="B892" s="39"/>
      <c r="C892" s="40"/>
      <c r="D892" s="242" t="s">
        <v>165</v>
      </c>
      <c r="E892" s="40"/>
      <c r="F892" s="243" t="s">
        <v>1310</v>
      </c>
      <c r="G892" s="40"/>
      <c r="H892" s="40"/>
      <c r="I892" s="244"/>
      <c r="J892" s="40"/>
      <c r="K892" s="40"/>
      <c r="L892" s="44"/>
      <c r="M892" s="245"/>
      <c r="N892" s="246"/>
      <c r="O892" s="91"/>
      <c r="P892" s="91"/>
      <c r="Q892" s="91"/>
      <c r="R892" s="91"/>
      <c r="S892" s="91"/>
      <c r="T892" s="92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T892" s="17" t="s">
        <v>165</v>
      </c>
      <c r="AU892" s="17" t="s">
        <v>89</v>
      </c>
    </row>
    <row r="893" spans="1:51" s="13" customFormat="1" ht="12">
      <c r="A893" s="13"/>
      <c r="B893" s="251"/>
      <c r="C893" s="252"/>
      <c r="D893" s="242" t="s">
        <v>257</v>
      </c>
      <c r="E893" s="252"/>
      <c r="F893" s="254" t="s">
        <v>1311</v>
      </c>
      <c r="G893" s="252"/>
      <c r="H893" s="255">
        <v>13.122</v>
      </c>
      <c r="I893" s="256"/>
      <c r="J893" s="252"/>
      <c r="K893" s="252"/>
      <c r="L893" s="257"/>
      <c r="M893" s="258"/>
      <c r="N893" s="259"/>
      <c r="O893" s="259"/>
      <c r="P893" s="259"/>
      <c r="Q893" s="259"/>
      <c r="R893" s="259"/>
      <c r="S893" s="259"/>
      <c r="T893" s="260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1" t="s">
        <v>257</v>
      </c>
      <c r="AU893" s="261" t="s">
        <v>89</v>
      </c>
      <c r="AV893" s="13" t="s">
        <v>89</v>
      </c>
      <c r="AW893" s="13" t="s">
        <v>4</v>
      </c>
      <c r="AX893" s="13" t="s">
        <v>87</v>
      </c>
      <c r="AY893" s="261" t="s">
        <v>156</v>
      </c>
    </row>
    <row r="894" spans="1:65" s="2" customFormat="1" ht="33" customHeight="1">
      <c r="A894" s="38"/>
      <c r="B894" s="39"/>
      <c r="C894" s="228" t="s">
        <v>1312</v>
      </c>
      <c r="D894" s="228" t="s">
        <v>159</v>
      </c>
      <c r="E894" s="229" t="s">
        <v>1313</v>
      </c>
      <c r="F894" s="230" t="s">
        <v>1314</v>
      </c>
      <c r="G894" s="231" t="s">
        <v>245</v>
      </c>
      <c r="H894" s="232">
        <v>12.865</v>
      </c>
      <c r="I894" s="233"/>
      <c r="J894" s="234">
        <f>ROUND(I894*H894,2)</f>
        <v>0</v>
      </c>
      <c r="K894" s="235"/>
      <c r="L894" s="44"/>
      <c r="M894" s="236" t="s">
        <v>1</v>
      </c>
      <c r="N894" s="237" t="s">
        <v>44</v>
      </c>
      <c r="O894" s="91"/>
      <c r="P894" s="238">
        <f>O894*H894</f>
        <v>0</v>
      </c>
      <c r="Q894" s="238">
        <v>0</v>
      </c>
      <c r="R894" s="238">
        <f>Q894*H894</f>
        <v>0</v>
      </c>
      <c r="S894" s="238">
        <v>0</v>
      </c>
      <c r="T894" s="239">
        <f>S894*H894</f>
        <v>0</v>
      </c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R894" s="240" t="s">
        <v>327</v>
      </c>
      <c r="AT894" s="240" t="s">
        <v>159</v>
      </c>
      <c r="AU894" s="240" t="s">
        <v>89</v>
      </c>
      <c r="AY894" s="17" t="s">
        <v>156</v>
      </c>
      <c r="BE894" s="241">
        <f>IF(N894="základní",J894,0)</f>
        <v>0</v>
      </c>
      <c r="BF894" s="241">
        <f>IF(N894="snížená",J894,0)</f>
        <v>0</v>
      </c>
      <c r="BG894" s="241">
        <f>IF(N894="zákl. přenesená",J894,0)</f>
        <v>0</v>
      </c>
      <c r="BH894" s="241">
        <f>IF(N894="sníž. přenesená",J894,0)</f>
        <v>0</v>
      </c>
      <c r="BI894" s="241">
        <f>IF(N894="nulová",J894,0)</f>
        <v>0</v>
      </c>
      <c r="BJ894" s="17" t="s">
        <v>87</v>
      </c>
      <c r="BK894" s="241">
        <f>ROUND(I894*H894,2)</f>
        <v>0</v>
      </c>
      <c r="BL894" s="17" t="s">
        <v>327</v>
      </c>
      <c r="BM894" s="240" t="s">
        <v>1315</v>
      </c>
    </row>
    <row r="895" spans="1:47" s="2" customFormat="1" ht="12">
      <c r="A895" s="38"/>
      <c r="B895" s="39"/>
      <c r="C895" s="40"/>
      <c r="D895" s="242" t="s">
        <v>165</v>
      </c>
      <c r="E895" s="40"/>
      <c r="F895" s="243" t="s">
        <v>1316</v>
      </c>
      <c r="G895" s="40"/>
      <c r="H895" s="40"/>
      <c r="I895" s="244"/>
      <c r="J895" s="40"/>
      <c r="K895" s="40"/>
      <c r="L895" s="44"/>
      <c r="M895" s="245"/>
      <c r="N895" s="246"/>
      <c r="O895" s="91"/>
      <c r="P895" s="91"/>
      <c r="Q895" s="91"/>
      <c r="R895" s="91"/>
      <c r="S895" s="91"/>
      <c r="T895" s="92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T895" s="17" t="s">
        <v>165</v>
      </c>
      <c r="AU895" s="17" t="s">
        <v>89</v>
      </c>
    </row>
    <row r="896" spans="1:51" s="13" customFormat="1" ht="12">
      <c r="A896" s="13"/>
      <c r="B896" s="251"/>
      <c r="C896" s="252"/>
      <c r="D896" s="242" t="s">
        <v>257</v>
      </c>
      <c r="E896" s="253" t="s">
        <v>1</v>
      </c>
      <c r="F896" s="254" t="s">
        <v>1317</v>
      </c>
      <c r="G896" s="252"/>
      <c r="H896" s="255">
        <v>12.865</v>
      </c>
      <c r="I896" s="256"/>
      <c r="J896" s="252"/>
      <c r="K896" s="252"/>
      <c r="L896" s="257"/>
      <c r="M896" s="258"/>
      <c r="N896" s="259"/>
      <c r="O896" s="259"/>
      <c r="P896" s="259"/>
      <c r="Q896" s="259"/>
      <c r="R896" s="259"/>
      <c r="S896" s="259"/>
      <c r="T896" s="260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1" t="s">
        <v>257</v>
      </c>
      <c r="AU896" s="261" t="s">
        <v>89</v>
      </c>
      <c r="AV896" s="13" t="s">
        <v>89</v>
      </c>
      <c r="AW896" s="13" t="s">
        <v>35</v>
      </c>
      <c r="AX896" s="13" t="s">
        <v>79</v>
      </c>
      <c r="AY896" s="261" t="s">
        <v>156</v>
      </c>
    </row>
    <row r="897" spans="1:51" s="14" customFormat="1" ht="12">
      <c r="A897" s="14"/>
      <c r="B897" s="262"/>
      <c r="C897" s="263"/>
      <c r="D897" s="242" t="s">
        <v>257</v>
      </c>
      <c r="E897" s="264" t="s">
        <v>1</v>
      </c>
      <c r="F897" s="265" t="s">
        <v>809</v>
      </c>
      <c r="G897" s="263"/>
      <c r="H897" s="266">
        <v>12.865</v>
      </c>
      <c r="I897" s="267"/>
      <c r="J897" s="263"/>
      <c r="K897" s="263"/>
      <c r="L897" s="268"/>
      <c r="M897" s="269"/>
      <c r="N897" s="270"/>
      <c r="O897" s="270"/>
      <c r="P897" s="270"/>
      <c r="Q897" s="270"/>
      <c r="R897" s="270"/>
      <c r="S897" s="270"/>
      <c r="T897" s="271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2" t="s">
        <v>257</v>
      </c>
      <c r="AU897" s="272" t="s">
        <v>89</v>
      </c>
      <c r="AV897" s="14" t="s">
        <v>105</v>
      </c>
      <c r="AW897" s="14" t="s">
        <v>35</v>
      </c>
      <c r="AX897" s="14" t="s">
        <v>87</v>
      </c>
      <c r="AY897" s="272" t="s">
        <v>156</v>
      </c>
    </row>
    <row r="898" spans="1:65" s="2" customFormat="1" ht="33" customHeight="1">
      <c r="A898" s="38"/>
      <c r="B898" s="39"/>
      <c r="C898" s="273" t="s">
        <v>1318</v>
      </c>
      <c r="D898" s="273" t="s">
        <v>312</v>
      </c>
      <c r="E898" s="274" t="s">
        <v>1319</v>
      </c>
      <c r="F898" s="275" t="s">
        <v>1320</v>
      </c>
      <c r="G898" s="276" t="s">
        <v>245</v>
      </c>
      <c r="H898" s="277">
        <v>27.017</v>
      </c>
      <c r="I898" s="278"/>
      <c r="J898" s="279">
        <f>ROUND(I898*H898,2)</f>
        <v>0</v>
      </c>
      <c r="K898" s="280"/>
      <c r="L898" s="281"/>
      <c r="M898" s="282" t="s">
        <v>1</v>
      </c>
      <c r="N898" s="283" t="s">
        <v>44</v>
      </c>
      <c r="O898" s="91"/>
      <c r="P898" s="238">
        <f>O898*H898</f>
        <v>0</v>
      </c>
      <c r="Q898" s="238">
        <v>0.006</v>
      </c>
      <c r="R898" s="238">
        <f>Q898*H898</f>
        <v>0.162102</v>
      </c>
      <c r="S898" s="238">
        <v>0</v>
      </c>
      <c r="T898" s="239">
        <f>S898*H898</f>
        <v>0</v>
      </c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R898" s="240" t="s">
        <v>445</v>
      </c>
      <c r="AT898" s="240" t="s">
        <v>312</v>
      </c>
      <c r="AU898" s="240" t="s">
        <v>89</v>
      </c>
      <c r="AY898" s="17" t="s">
        <v>156</v>
      </c>
      <c r="BE898" s="241">
        <f>IF(N898="základní",J898,0)</f>
        <v>0</v>
      </c>
      <c r="BF898" s="241">
        <f>IF(N898="snížená",J898,0)</f>
        <v>0</v>
      </c>
      <c r="BG898" s="241">
        <f>IF(N898="zákl. přenesená",J898,0)</f>
        <v>0</v>
      </c>
      <c r="BH898" s="241">
        <f>IF(N898="sníž. přenesená",J898,0)</f>
        <v>0</v>
      </c>
      <c r="BI898" s="241">
        <f>IF(N898="nulová",J898,0)</f>
        <v>0</v>
      </c>
      <c r="BJ898" s="17" t="s">
        <v>87</v>
      </c>
      <c r="BK898" s="241">
        <f>ROUND(I898*H898,2)</f>
        <v>0</v>
      </c>
      <c r="BL898" s="17" t="s">
        <v>327</v>
      </c>
      <c r="BM898" s="240" t="s">
        <v>1321</v>
      </c>
    </row>
    <row r="899" spans="1:47" s="2" customFormat="1" ht="12">
      <c r="A899" s="38"/>
      <c r="B899" s="39"/>
      <c r="C899" s="40"/>
      <c r="D899" s="242" t="s">
        <v>165</v>
      </c>
      <c r="E899" s="40"/>
      <c r="F899" s="243" t="s">
        <v>1322</v>
      </c>
      <c r="G899" s="40"/>
      <c r="H899" s="40"/>
      <c r="I899" s="244"/>
      <c r="J899" s="40"/>
      <c r="K899" s="40"/>
      <c r="L899" s="44"/>
      <c r="M899" s="245"/>
      <c r="N899" s="246"/>
      <c r="O899" s="91"/>
      <c r="P899" s="91"/>
      <c r="Q899" s="91"/>
      <c r="R899" s="91"/>
      <c r="S899" s="91"/>
      <c r="T899" s="92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T899" s="17" t="s">
        <v>165</v>
      </c>
      <c r="AU899" s="17" t="s">
        <v>89</v>
      </c>
    </row>
    <row r="900" spans="1:51" s="13" customFormat="1" ht="12">
      <c r="A900" s="13"/>
      <c r="B900" s="251"/>
      <c r="C900" s="252"/>
      <c r="D900" s="242" t="s">
        <v>257</v>
      </c>
      <c r="E900" s="252"/>
      <c r="F900" s="254" t="s">
        <v>1323</v>
      </c>
      <c r="G900" s="252"/>
      <c r="H900" s="255">
        <v>27.017</v>
      </c>
      <c r="I900" s="256"/>
      <c r="J900" s="252"/>
      <c r="K900" s="252"/>
      <c r="L900" s="257"/>
      <c r="M900" s="258"/>
      <c r="N900" s="259"/>
      <c r="O900" s="259"/>
      <c r="P900" s="259"/>
      <c r="Q900" s="259"/>
      <c r="R900" s="259"/>
      <c r="S900" s="259"/>
      <c r="T900" s="260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1" t="s">
        <v>257</v>
      </c>
      <c r="AU900" s="261" t="s">
        <v>89</v>
      </c>
      <c r="AV900" s="13" t="s">
        <v>89</v>
      </c>
      <c r="AW900" s="13" t="s">
        <v>4</v>
      </c>
      <c r="AX900" s="13" t="s">
        <v>87</v>
      </c>
      <c r="AY900" s="261" t="s">
        <v>156</v>
      </c>
    </row>
    <row r="901" spans="1:65" s="2" customFormat="1" ht="24.15" customHeight="1">
      <c r="A901" s="38"/>
      <c r="B901" s="39"/>
      <c r="C901" s="228" t="s">
        <v>1324</v>
      </c>
      <c r="D901" s="228" t="s">
        <v>159</v>
      </c>
      <c r="E901" s="229" t="s">
        <v>1325</v>
      </c>
      <c r="F901" s="230" t="s">
        <v>1326</v>
      </c>
      <c r="G901" s="231" t="s">
        <v>301</v>
      </c>
      <c r="H901" s="232">
        <v>0.429</v>
      </c>
      <c r="I901" s="233"/>
      <c r="J901" s="234">
        <f>ROUND(I901*H901,2)</f>
        <v>0</v>
      </c>
      <c r="K901" s="235"/>
      <c r="L901" s="44"/>
      <c r="M901" s="236" t="s">
        <v>1</v>
      </c>
      <c r="N901" s="237" t="s">
        <v>44</v>
      </c>
      <c r="O901" s="91"/>
      <c r="P901" s="238">
        <f>O901*H901</f>
        <v>0</v>
      </c>
      <c r="Q901" s="238">
        <v>0</v>
      </c>
      <c r="R901" s="238">
        <f>Q901*H901</f>
        <v>0</v>
      </c>
      <c r="S901" s="238">
        <v>0</v>
      </c>
      <c r="T901" s="239">
        <f>S901*H901</f>
        <v>0</v>
      </c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R901" s="240" t="s">
        <v>327</v>
      </c>
      <c r="AT901" s="240" t="s">
        <v>159</v>
      </c>
      <c r="AU901" s="240" t="s">
        <v>89</v>
      </c>
      <c r="AY901" s="17" t="s">
        <v>156</v>
      </c>
      <c r="BE901" s="241">
        <f>IF(N901="základní",J901,0)</f>
        <v>0</v>
      </c>
      <c r="BF901" s="241">
        <f>IF(N901="snížená",J901,0)</f>
        <v>0</v>
      </c>
      <c r="BG901" s="241">
        <f>IF(N901="zákl. přenesená",J901,0)</f>
        <v>0</v>
      </c>
      <c r="BH901" s="241">
        <f>IF(N901="sníž. přenesená",J901,0)</f>
        <v>0</v>
      </c>
      <c r="BI901" s="241">
        <f>IF(N901="nulová",J901,0)</f>
        <v>0</v>
      </c>
      <c r="BJ901" s="17" t="s">
        <v>87</v>
      </c>
      <c r="BK901" s="241">
        <f>ROUND(I901*H901,2)</f>
        <v>0</v>
      </c>
      <c r="BL901" s="17" t="s">
        <v>327</v>
      </c>
      <c r="BM901" s="240" t="s">
        <v>1327</v>
      </c>
    </row>
    <row r="902" spans="1:47" s="2" customFormat="1" ht="12">
      <c r="A902" s="38"/>
      <c r="B902" s="39"/>
      <c r="C902" s="40"/>
      <c r="D902" s="242" t="s">
        <v>165</v>
      </c>
      <c r="E902" s="40"/>
      <c r="F902" s="243" t="s">
        <v>1328</v>
      </c>
      <c r="G902" s="40"/>
      <c r="H902" s="40"/>
      <c r="I902" s="244"/>
      <c r="J902" s="40"/>
      <c r="K902" s="40"/>
      <c r="L902" s="44"/>
      <c r="M902" s="245"/>
      <c r="N902" s="246"/>
      <c r="O902" s="91"/>
      <c r="P902" s="91"/>
      <c r="Q902" s="91"/>
      <c r="R902" s="91"/>
      <c r="S902" s="91"/>
      <c r="T902" s="92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T902" s="17" t="s">
        <v>165</v>
      </c>
      <c r="AU902" s="17" t="s">
        <v>89</v>
      </c>
    </row>
    <row r="903" spans="1:65" s="2" customFormat="1" ht="24.15" customHeight="1">
      <c r="A903" s="38"/>
      <c r="B903" s="39"/>
      <c r="C903" s="228" t="s">
        <v>1329</v>
      </c>
      <c r="D903" s="228" t="s">
        <v>159</v>
      </c>
      <c r="E903" s="229" t="s">
        <v>1330</v>
      </c>
      <c r="F903" s="230" t="s">
        <v>1331</v>
      </c>
      <c r="G903" s="231" t="s">
        <v>245</v>
      </c>
      <c r="H903" s="232">
        <v>10</v>
      </c>
      <c r="I903" s="233"/>
      <c r="J903" s="234">
        <f>ROUND(I903*H903,2)</f>
        <v>0</v>
      </c>
      <c r="K903" s="235"/>
      <c r="L903" s="44"/>
      <c r="M903" s="236" t="s">
        <v>1</v>
      </c>
      <c r="N903" s="237" t="s">
        <v>44</v>
      </c>
      <c r="O903" s="91"/>
      <c r="P903" s="238">
        <f>O903*H903</f>
        <v>0</v>
      </c>
      <c r="Q903" s="238">
        <v>0</v>
      </c>
      <c r="R903" s="238">
        <f>Q903*H903</f>
        <v>0</v>
      </c>
      <c r="S903" s="238">
        <v>0</v>
      </c>
      <c r="T903" s="239">
        <f>S903*H903</f>
        <v>0</v>
      </c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R903" s="240" t="s">
        <v>327</v>
      </c>
      <c r="AT903" s="240" t="s">
        <v>159</v>
      </c>
      <c r="AU903" s="240" t="s">
        <v>89</v>
      </c>
      <c r="AY903" s="17" t="s">
        <v>156</v>
      </c>
      <c r="BE903" s="241">
        <f>IF(N903="základní",J903,0)</f>
        <v>0</v>
      </c>
      <c r="BF903" s="241">
        <f>IF(N903="snížená",J903,0)</f>
        <v>0</v>
      </c>
      <c r="BG903" s="241">
        <f>IF(N903="zákl. přenesená",J903,0)</f>
        <v>0</v>
      </c>
      <c r="BH903" s="241">
        <f>IF(N903="sníž. přenesená",J903,0)</f>
        <v>0</v>
      </c>
      <c r="BI903" s="241">
        <f>IF(N903="nulová",J903,0)</f>
        <v>0</v>
      </c>
      <c r="BJ903" s="17" t="s">
        <v>87</v>
      </c>
      <c r="BK903" s="241">
        <f>ROUND(I903*H903,2)</f>
        <v>0</v>
      </c>
      <c r="BL903" s="17" t="s">
        <v>327</v>
      </c>
      <c r="BM903" s="240" t="s">
        <v>1332</v>
      </c>
    </row>
    <row r="904" spans="1:47" s="2" customFormat="1" ht="12">
      <c r="A904" s="38"/>
      <c r="B904" s="39"/>
      <c r="C904" s="40"/>
      <c r="D904" s="242" t="s">
        <v>165</v>
      </c>
      <c r="E904" s="40"/>
      <c r="F904" s="243" t="s">
        <v>1331</v>
      </c>
      <c r="G904" s="40"/>
      <c r="H904" s="40"/>
      <c r="I904" s="244"/>
      <c r="J904" s="40"/>
      <c r="K904" s="40"/>
      <c r="L904" s="44"/>
      <c r="M904" s="245"/>
      <c r="N904" s="246"/>
      <c r="O904" s="91"/>
      <c r="P904" s="91"/>
      <c r="Q904" s="91"/>
      <c r="R904" s="91"/>
      <c r="S904" s="91"/>
      <c r="T904" s="92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T904" s="17" t="s">
        <v>165</v>
      </c>
      <c r="AU904" s="17" t="s">
        <v>89</v>
      </c>
    </row>
    <row r="905" spans="1:63" s="12" customFormat="1" ht="22.8" customHeight="1">
      <c r="A905" s="12"/>
      <c r="B905" s="212"/>
      <c r="C905" s="213"/>
      <c r="D905" s="214" t="s">
        <v>78</v>
      </c>
      <c r="E905" s="226" t="s">
        <v>1333</v>
      </c>
      <c r="F905" s="226" t="s">
        <v>1334</v>
      </c>
      <c r="G905" s="213"/>
      <c r="H905" s="213"/>
      <c r="I905" s="216"/>
      <c r="J905" s="227">
        <f>BK905</f>
        <v>0</v>
      </c>
      <c r="K905" s="213"/>
      <c r="L905" s="218"/>
      <c r="M905" s="219"/>
      <c r="N905" s="220"/>
      <c r="O905" s="220"/>
      <c r="P905" s="221">
        <f>SUM(P906:P913)</f>
        <v>0</v>
      </c>
      <c r="Q905" s="220"/>
      <c r="R905" s="221">
        <f>SUM(R906:R913)</f>
        <v>1.2612096</v>
      </c>
      <c r="S905" s="220"/>
      <c r="T905" s="222">
        <f>SUM(T906:T913)</f>
        <v>0</v>
      </c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R905" s="223" t="s">
        <v>89</v>
      </c>
      <c r="AT905" s="224" t="s">
        <v>78</v>
      </c>
      <c r="AU905" s="224" t="s">
        <v>87</v>
      </c>
      <c r="AY905" s="223" t="s">
        <v>156</v>
      </c>
      <c r="BK905" s="225">
        <f>SUM(BK906:BK913)</f>
        <v>0</v>
      </c>
    </row>
    <row r="906" spans="1:65" s="2" customFormat="1" ht="33" customHeight="1">
      <c r="A906" s="38"/>
      <c r="B906" s="39"/>
      <c r="C906" s="228" t="s">
        <v>1335</v>
      </c>
      <c r="D906" s="228" t="s">
        <v>159</v>
      </c>
      <c r="E906" s="229" t="s">
        <v>1336</v>
      </c>
      <c r="F906" s="230" t="s">
        <v>1337</v>
      </c>
      <c r="G906" s="231" t="s">
        <v>245</v>
      </c>
      <c r="H906" s="232">
        <v>41.055</v>
      </c>
      <c r="I906" s="233"/>
      <c r="J906" s="234">
        <f>ROUND(I906*H906,2)</f>
        <v>0</v>
      </c>
      <c r="K906" s="235"/>
      <c r="L906" s="44"/>
      <c r="M906" s="236" t="s">
        <v>1</v>
      </c>
      <c r="N906" s="237" t="s">
        <v>44</v>
      </c>
      <c r="O906" s="91"/>
      <c r="P906" s="238">
        <f>O906*H906</f>
        <v>0</v>
      </c>
      <c r="Q906" s="238">
        <v>0.03072</v>
      </c>
      <c r="R906" s="238">
        <f>Q906*H906</f>
        <v>1.2612096</v>
      </c>
      <c r="S906" s="238">
        <v>0</v>
      </c>
      <c r="T906" s="239">
        <f>S906*H906</f>
        <v>0</v>
      </c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R906" s="240" t="s">
        <v>327</v>
      </c>
      <c r="AT906" s="240" t="s">
        <v>159</v>
      </c>
      <c r="AU906" s="240" t="s">
        <v>89</v>
      </c>
      <c r="AY906" s="17" t="s">
        <v>156</v>
      </c>
      <c r="BE906" s="241">
        <f>IF(N906="základní",J906,0)</f>
        <v>0</v>
      </c>
      <c r="BF906" s="241">
        <f>IF(N906="snížená",J906,0)</f>
        <v>0</v>
      </c>
      <c r="BG906" s="241">
        <f>IF(N906="zákl. přenesená",J906,0)</f>
        <v>0</v>
      </c>
      <c r="BH906" s="241">
        <f>IF(N906="sníž. přenesená",J906,0)</f>
        <v>0</v>
      </c>
      <c r="BI906" s="241">
        <f>IF(N906="nulová",J906,0)</f>
        <v>0</v>
      </c>
      <c r="BJ906" s="17" t="s">
        <v>87</v>
      </c>
      <c r="BK906" s="241">
        <f>ROUND(I906*H906,2)</f>
        <v>0</v>
      </c>
      <c r="BL906" s="17" t="s">
        <v>327</v>
      </c>
      <c r="BM906" s="240" t="s">
        <v>1338</v>
      </c>
    </row>
    <row r="907" spans="1:47" s="2" customFormat="1" ht="12">
      <c r="A907" s="38"/>
      <c r="B907" s="39"/>
      <c r="C907" s="40"/>
      <c r="D907" s="242" t="s">
        <v>165</v>
      </c>
      <c r="E907" s="40"/>
      <c r="F907" s="243" t="s">
        <v>1339</v>
      </c>
      <c r="G907" s="40"/>
      <c r="H907" s="40"/>
      <c r="I907" s="244"/>
      <c r="J907" s="40"/>
      <c r="K907" s="40"/>
      <c r="L907" s="44"/>
      <c r="M907" s="245"/>
      <c r="N907" s="246"/>
      <c r="O907" s="91"/>
      <c r="P907" s="91"/>
      <c r="Q907" s="91"/>
      <c r="R907" s="91"/>
      <c r="S907" s="91"/>
      <c r="T907" s="92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T907" s="17" t="s">
        <v>165</v>
      </c>
      <c r="AU907" s="17" t="s">
        <v>89</v>
      </c>
    </row>
    <row r="908" spans="1:51" s="13" customFormat="1" ht="12">
      <c r="A908" s="13"/>
      <c r="B908" s="251"/>
      <c r="C908" s="252"/>
      <c r="D908" s="242" t="s">
        <v>257</v>
      </c>
      <c r="E908" s="253" t="s">
        <v>1</v>
      </c>
      <c r="F908" s="254" t="s">
        <v>1340</v>
      </c>
      <c r="G908" s="252"/>
      <c r="H908" s="255">
        <v>41.055</v>
      </c>
      <c r="I908" s="256"/>
      <c r="J908" s="252"/>
      <c r="K908" s="252"/>
      <c r="L908" s="257"/>
      <c r="M908" s="258"/>
      <c r="N908" s="259"/>
      <c r="O908" s="259"/>
      <c r="P908" s="259"/>
      <c r="Q908" s="259"/>
      <c r="R908" s="259"/>
      <c r="S908" s="259"/>
      <c r="T908" s="260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61" t="s">
        <v>257</v>
      </c>
      <c r="AU908" s="261" t="s">
        <v>89</v>
      </c>
      <c r="AV908" s="13" t="s">
        <v>89</v>
      </c>
      <c r="AW908" s="13" t="s">
        <v>35</v>
      </c>
      <c r="AX908" s="13" t="s">
        <v>79</v>
      </c>
      <c r="AY908" s="261" t="s">
        <v>156</v>
      </c>
    </row>
    <row r="909" spans="1:51" s="14" customFormat="1" ht="12">
      <c r="A909" s="14"/>
      <c r="B909" s="262"/>
      <c r="C909" s="263"/>
      <c r="D909" s="242" t="s">
        <v>257</v>
      </c>
      <c r="E909" s="264" t="s">
        <v>1</v>
      </c>
      <c r="F909" s="265" t="s">
        <v>259</v>
      </c>
      <c r="G909" s="263"/>
      <c r="H909" s="266">
        <v>41.055</v>
      </c>
      <c r="I909" s="267"/>
      <c r="J909" s="263"/>
      <c r="K909" s="263"/>
      <c r="L909" s="268"/>
      <c r="M909" s="269"/>
      <c r="N909" s="270"/>
      <c r="O909" s="270"/>
      <c r="P909" s="270"/>
      <c r="Q909" s="270"/>
      <c r="R909" s="270"/>
      <c r="S909" s="270"/>
      <c r="T909" s="271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2" t="s">
        <v>257</v>
      </c>
      <c r="AU909" s="272" t="s">
        <v>89</v>
      </c>
      <c r="AV909" s="14" t="s">
        <v>105</v>
      </c>
      <c r="AW909" s="14" t="s">
        <v>35</v>
      </c>
      <c r="AX909" s="14" t="s">
        <v>87</v>
      </c>
      <c r="AY909" s="272" t="s">
        <v>156</v>
      </c>
    </row>
    <row r="910" spans="1:65" s="2" customFormat="1" ht="24.15" customHeight="1">
      <c r="A910" s="38"/>
      <c r="B910" s="39"/>
      <c r="C910" s="228" t="s">
        <v>1341</v>
      </c>
      <c r="D910" s="228" t="s">
        <v>159</v>
      </c>
      <c r="E910" s="229" t="s">
        <v>1342</v>
      </c>
      <c r="F910" s="230" t="s">
        <v>1343</v>
      </c>
      <c r="G910" s="231" t="s">
        <v>1242</v>
      </c>
      <c r="H910" s="295"/>
      <c r="I910" s="233"/>
      <c r="J910" s="234">
        <f>ROUND(I910*H910,2)</f>
        <v>0</v>
      </c>
      <c r="K910" s="235"/>
      <c r="L910" s="44"/>
      <c r="M910" s="236" t="s">
        <v>1</v>
      </c>
      <c r="N910" s="237" t="s">
        <v>44</v>
      </c>
      <c r="O910" s="91"/>
      <c r="P910" s="238">
        <f>O910*H910</f>
        <v>0</v>
      </c>
      <c r="Q910" s="238">
        <v>0</v>
      </c>
      <c r="R910" s="238">
        <f>Q910*H910</f>
        <v>0</v>
      </c>
      <c r="S910" s="238">
        <v>0</v>
      </c>
      <c r="T910" s="239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40" t="s">
        <v>327</v>
      </c>
      <c r="AT910" s="240" t="s">
        <v>159</v>
      </c>
      <c r="AU910" s="240" t="s">
        <v>89</v>
      </c>
      <c r="AY910" s="17" t="s">
        <v>156</v>
      </c>
      <c r="BE910" s="241">
        <f>IF(N910="základní",J910,0)</f>
        <v>0</v>
      </c>
      <c r="BF910" s="241">
        <f>IF(N910="snížená",J910,0)</f>
        <v>0</v>
      </c>
      <c r="BG910" s="241">
        <f>IF(N910="zákl. přenesená",J910,0)</f>
        <v>0</v>
      </c>
      <c r="BH910" s="241">
        <f>IF(N910="sníž. přenesená",J910,0)</f>
        <v>0</v>
      </c>
      <c r="BI910" s="241">
        <f>IF(N910="nulová",J910,0)</f>
        <v>0</v>
      </c>
      <c r="BJ910" s="17" t="s">
        <v>87</v>
      </c>
      <c r="BK910" s="241">
        <f>ROUND(I910*H910,2)</f>
        <v>0</v>
      </c>
      <c r="BL910" s="17" t="s">
        <v>327</v>
      </c>
      <c r="BM910" s="240" t="s">
        <v>1344</v>
      </c>
    </row>
    <row r="911" spans="1:47" s="2" customFormat="1" ht="12">
      <c r="A911" s="38"/>
      <c r="B911" s="39"/>
      <c r="C911" s="40"/>
      <c r="D911" s="242" t="s">
        <v>165</v>
      </c>
      <c r="E911" s="40"/>
      <c r="F911" s="243" t="s">
        <v>1345</v>
      </c>
      <c r="G911" s="40"/>
      <c r="H911" s="40"/>
      <c r="I911" s="244"/>
      <c r="J911" s="40"/>
      <c r="K911" s="40"/>
      <c r="L911" s="44"/>
      <c r="M911" s="245"/>
      <c r="N911" s="246"/>
      <c r="O911" s="91"/>
      <c r="P911" s="91"/>
      <c r="Q911" s="91"/>
      <c r="R911" s="91"/>
      <c r="S911" s="91"/>
      <c r="T911" s="92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T911" s="17" t="s">
        <v>165</v>
      </c>
      <c r="AU911" s="17" t="s">
        <v>89</v>
      </c>
    </row>
    <row r="912" spans="1:65" s="2" customFormat="1" ht="21.75" customHeight="1">
      <c r="A912" s="38"/>
      <c r="B912" s="39"/>
      <c r="C912" s="228" t="s">
        <v>1346</v>
      </c>
      <c r="D912" s="228" t="s">
        <v>159</v>
      </c>
      <c r="E912" s="229" t="s">
        <v>1347</v>
      </c>
      <c r="F912" s="230" t="s">
        <v>1348</v>
      </c>
      <c r="G912" s="231" t="s">
        <v>162</v>
      </c>
      <c r="H912" s="232">
        <v>1</v>
      </c>
      <c r="I912" s="233"/>
      <c r="J912" s="234">
        <f>ROUND(I912*H912,2)</f>
        <v>0</v>
      </c>
      <c r="K912" s="235"/>
      <c r="L912" s="44"/>
      <c r="M912" s="236" t="s">
        <v>1</v>
      </c>
      <c r="N912" s="237" t="s">
        <v>44</v>
      </c>
      <c r="O912" s="91"/>
      <c r="P912" s="238">
        <f>O912*H912</f>
        <v>0</v>
      </c>
      <c r="Q912" s="238">
        <v>0</v>
      </c>
      <c r="R912" s="238">
        <f>Q912*H912</f>
        <v>0</v>
      </c>
      <c r="S912" s="238">
        <v>0</v>
      </c>
      <c r="T912" s="239">
        <f>S912*H912</f>
        <v>0</v>
      </c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R912" s="240" t="s">
        <v>327</v>
      </c>
      <c r="AT912" s="240" t="s">
        <v>159</v>
      </c>
      <c r="AU912" s="240" t="s">
        <v>89</v>
      </c>
      <c r="AY912" s="17" t="s">
        <v>156</v>
      </c>
      <c r="BE912" s="241">
        <f>IF(N912="základní",J912,0)</f>
        <v>0</v>
      </c>
      <c r="BF912" s="241">
        <f>IF(N912="snížená",J912,0)</f>
        <v>0</v>
      </c>
      <c r="BG912" s="241">
        <f>IF(N912="zákl. přenesená",J912,0)</f>
        <v>0</v>
      </c>
      <c r="BH912" s="241">
        <f>IF(N912="sníž. přenesená",J912,0)</f>
        <v>0</v>
      </c>
      <c r="BI912" s="241">
        <f>IF(N912="nulová",J912,0)</f>
        <v>0</v>
      </c>
      <c r="BJ912" s="17" t="s">
        <v>87</v>
      </c>
      <c r="BK912" s="241">
        <f>ROUND(I912*H912,2)</f>
        <v>0</v>
      </c>
      <c r="BL912" s="17" t="s">
        <v>327</v>
      </c>
      <c r="BM912" s="240" t="s">
        <v>1349</v>
      </c>
    </row>
    <row r="913" spans="1:47" s="2" customFormat="1" ht="12">
      <c r="A913" s="38"/>
      <c r="B913" s="39"/>
      <c r="C913" s="40"/>
      <c r="D913" s="242" t="s">
        <v>165</v>
      </c>
      <c r="E913" s="40"/>
      <c r="F913" s="243" t="s">
        <v>1350</v>
      </c>
      <c r="G913" s="40"/>
      <c r="H913" s="40"/>
      <c r="I913" s="244"/>
      <c r="J913" s="40"/>
      <c r="K913" s="40"/>
      <c r="L913" s="44"/>
      <c r="M913" s="245"/>
      <c r="N913" s="246"/>
      <c r="O913" s="91"/>
      <c r="P913" s="91"/>
      <c r="Q913" s="91"/>
      <c r="R913" s="91"/>
      <c r="S913" s="91"/>
      <c r="T913" s="92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T913" s="17" t="s">
        <v>165</v>
      </c>
      <c r="AU913" s="17" t="s">
        <v>89</v>
      </c>
    </row>
    <row r="914" spans="1:63" s="12" customFormat="1" ht="22.8" customHeight="1">
      <c r="A914" s="12"/>
      <c r="B914" s="212"/>
      <c r="C914" s="213"/>
      <c r="D914" s="214" t="s">
        <v>78</v>
      </c>
      <c r="E914" s="226" t="s">
        <v>1351</v>
      </c>
      <c r="F914" s="226" t="s">
        <v>1352</v>
      </c>
      <c r="G914" s="213"/>
      <c r="H914" s="213"/>
      <c r="I914" s="216"/>
      <c r="J914" s="227">
        <f>BK914</f>
        <v>0</v>
      </c>
      <c r="K914" s="213"/>
      <c r="L914" s="218"/>
      <c r="M914" s="219"/>
      <c r="N914" s="220"/>
      <c r="O914" s="220"/>
      <c r="P914" s="221">
        <f>SUM(P915:P991)</f>
        <v>0</v>
      </c>
      <c r="Q914" s="220"/>
      <c r="R914" s="221">
        <f>SUM(R915:R991)</f>
        <v>1.8730868699999998</v>
      </c>
      <c r="S914" s="220"/>
      <c r="T914" s="222">
        <f>SUM(T915:T991)</f>
        <v>0.86814582</v>
      </c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R914" s="223" t="s">
        <v>89</v>
      </c>
      <c r="AT914" s="224" t="s">
        <v>78</v>
      </c>
      <c r="AU914" s="224" t="s">
        <v>87</v>
      </c>
      <c r="AY914" s="223" t="s">
        <v>156</v>
      </c>
      <c r="BK914" s="225">
        <f>SUM(BK915:BK991)</f>
        <v>0</v>
      </c>
    </row>
    <row r="915" spans="1:65" s="2" customFormat="1" ht="24.15" customHeight="1">
      <c r="A915" s="38"/>
      <c r="B915" s="39"/>
      <c r="C915" s="228" t="s">
        <v>1353</v>
      </c>
      <c r="D915" s="228" t="s">
        <v>159</v>
      </c>
      <c r="E915" s="229" t="s">
        <v>1354</v>
      </c>
      <c r="F915" s="230" t="s">
        <v>1355</v>
      </c>
      <c r="G915" s="231" t="s">
        <v>245</v>
      </c>
      <c r="H915" s="232">
        <v>11.8</v>
      </c>
      <c r="I915" s="233"/>
      <c r="J915" s="234">
        <f>ROUND(I915*H915,2)</f>
        <v>0</v>
      </c>
      <c r="K915" s="235"/>
      <c r="L915" s="44"/>
      <c r="M915" s="236" t="s">
        <v>1</v>
      </c>
      <c r="N915" s="237" t="s">
        <v>44</v>
      </c>
      <c r="O915" s="91"/>
      <c r="P915" s="238">
        <f>O915*H915</f>
        <v>0</v>
      </c>
      <c r="Q915" s="238">
        <v>0.02866</v>
      </c>
      <c r="R915" s="238">
        <f>Q915*H915</f>
        <v>0.33818800000000004</v>
      </c>
      <c r="S915" s="238">
        <v>0</v>
      </c>
      <c r="T915" s="239">
        <f>S915*H915</f>
        <v>0</v>
      </c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R915" s="240" t="s">
        <v>327</v>
      </c>
      <c r="AT915" s="240" t="s">
        <v>159</v>
      </c>
      <c r="AU915" s="240" t="s">
        <v>89</v>
      </c>
      <c r="AY915" s="17" t="s">
        <v>156</v>
      </c>
      <c r="BE915" s="241">
        <f>IF(N915="základní",J915,0)</f>
        <v>0</v>
      </c>
      <c r="BF915" s="241">
        <f>IF(N915="snížená",J915,0)</f>
        <v>0</v>
      </c>
      <c r="BG915" s="241">
        <f>IF(N915="zákl. přenesená",J915,0)</f>
        <v>0</v>
      </c>
      <c r="BH915" s="241">
        <f>IF(N915="sníž. přenesená",J915,0)</f>
        <v>0</v>
      </c>
      <c r="BI915" s="241">
        <f>IF(N915="nulová",J915,0)</f>
        <v>0</v>
      </c>
      <c r="BJ915" s="17" t="s">
        <v>87</v>
      </c>
      <c r="BK915" s="241">
        <f>ROUND(I915*H915,2)</f>
        <v>0</v>
      </c>
      <c r="BL915" s="17" t="s">
        <v>327</v>
      </c>
      <c r="BM915" s="240" t="s">
        <v>1356</v>
      </c>
    </row>
    <row r="916" spans="1:47" s="2" customFormat="1" ht="12">
      <c r="A916" s="38"/>
      <c r="B916" s="39"/>
      <c r="C916" s="40"/>
      <c r="D916" s="242" t="s">
        <v>165</v>
      </c>
      <c r="E916" s="40"/>
      <c r="F916" s="243" t="s">
        <v>1357</v>
      </c>
      <c r="G916" s="40"/>
      <c r="H916" s="40"/>
      <c r="I916" s="244"/>
      <c r="J916" s="40"/>
      <c r="K916" s="40"/>
      <c r="L916" s="44"/>
      <c r="M916" s="245"/>
      <c r="N916" s="246"/>
      <c r="O916" s="91"/>
      <c r="P916" s="91"/>
      <c r="Q916" s="91"/>
      <c r="R916" s="91"/>
      <c r="S916" s="91"/>
      <c r="T916" s="92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T916" s="17" t="s">
        <v>165</v>
      </c>
      <c r="AU916" s="17" t="s">
        <v>89</v>
      </c>
    </row>
    <row r="917" spans="1:51" s="13" customFormat="1" ht="12">
      <c r="A917" s="13"/>
      <c r="B917" s="251"/>
      <c r="C917" s="252"/>
      <c r="D917" s="242" t="s">
        <v>257</v>
      </c>
      <c r="E917" s="253" t="s">
        <v>1</v>
      </c>
      <c r="F917" s="254" t="s">
        <v>1358</v>
      </c>
      <c r="G917" s="252"/>
      <c r="H917" s="255">
        <v>9</v>
      </c>
      <c r="I917" s="256"/>
      <c r="J917" s="252"/>
      <c r="K917" s="252"/>
      <c r="L917" s="257"/>
      <c r="M917" s="258"/>
      <c r="N917" s="259"/>
      <c r="O917" s="259"/>
      <c r="P917" s="259"/>
      <c r="Q917" s="259"/>
      <c r="R917" s="259"/>
      <c r="S917" s="259"/>
      <c r="T917" s="260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61" t="s">
        <v>257</v>
      </c>
      <c r="AU917" s="261" t="s">
        <v>89</v>
      </c>
      <c r="AV917" s="13" t="s">
        <v>89</v>
      </c>
      <c r="AW917" s="13" t="s">
        <v>35</v>
      </c>
      <c r="AX917" s="13" t="s">
        <v>79</v>
      </c>
      <c r="AY917" s="261" t="s">
        <v>156</v>
      </c>
    </row>
    <row r="918" spans="1:51" s="14" customFormat="1" ht="12">
      <c r="A918" s="14"/>
      <c r="B918" s="262"/>
      <c r="C918" s="263"/>
      <c r="D918" s="242" t="s">
        <v>257</v>
      </c>
      <c r="E918" s="264" t="s">
        <v>1</v>
      </c>
      <c r="F918" s="265" t="s">
        <v>1359</v>
      </c>
      <c r="G918" s="263"/>
      <c r="H918" s="266">
        <v>9</v>
      </c>
      <c r="I918" s="267"/>
      <c r="J918" s="263"/>
      <c r="K918" s="263"/>
      <c r="L918" s="268"/>
      <c r="M918" s="269"/>
      <c r="N918" s="270"/>
      <c r="O918" s="270"/>
      <c r="P918" s="270"/>
      <c r="Q918" s="270"/>
      <c r="R918" s="270"/>
      <c r="S918" s="270"/>
      <c r="T918" s="271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2" t="s">
        <v>257</v>
      </c>
      <c r="AU918" s="272" t="s">
        <v>89</v>
      </c>
      <c r="AV918" s="14" t="s">
        <v>105</v>
      </c>
      <c r="AW918" s="14" t="s">
        <v>35</v>
      </c>
      <c r="AX918" s="14" t="s">
        <v>79</v>
      </c>
      <c r="AY918" s="272" t="s">
        <v>156</v>
      </c>
    </row>
    <row r="919" spans="1:51" s="13" customFormat="1" ht="12">
      <c r="A919" s="13"/>
      <c r="B919" s="251"/>
      <c r="C919" s="252"/>
      <c r="D919" s="242" t="s">
        <v>257</v>
      </c>
      <c r="E919" s="253" t="s">
        <v>1</v>
      </c>
      <c r="F919" s="254" t="s">
        <v>1360</v>
      </c>
      <c r="G919" s="252"/>
      <c r="H919" s="255">
        <v>2.8</v>
      </c>
      <c r="I919" s="256"/>
      <c r="J919" s="252"/>
      <c r="K919" s="252"/>
      <c r="L919" s="257"/>
      <c r="M919" s="258"/>
      <c r="N919" s="259"/>
      <c r="O919" s="259"/>
      <c r="P919" s="259"/>
      <c r="Q919" s="259"/>
      <c r="R919" s="259"/>
      <c r="S919" s="259"/>
      <c r="T919" s="260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61" t="s">
        <v>257</v>
      </c>
      <c r="AU919" s="261" t="s">
        <v>89</v>
      </c>
      <c r="AV919" s="13" t="s">
        <v>89</v>
      </c>
      <c r="AW919" s="13" t="s">
        <v>35</v>
      </c>
      <c r="AX919" s="13" t="s">
        <v>79</v>
      </c>
      <c r="AY919" s="261" t="s">
        <v>156</v>
      </c>
    </row>
    <row r="920" spans="1:51" s="14" customFormat="1" ht="12">
      <c r="A920" s="14"/>
      <c r="B920" s="262"/>
      <c r="C920" s="263"/>
      <c r="D920" s="242" t="s">
        <v>257</v>
      </c>
      <c r="E920" s="264" t="s">
        <v>1</v>
      </c>
      <c r="F920" s="265" t="s">
        <v>1361</v>
      </c>
      <c r="G920" s="263"/>
      <c r="H920" s="266">
        <v>2.8</v>
      </c>
      <c r="I920" s="267"/>
      <c r="J920" s="263"/>
      <c r="K920" s="263"/>
      <c r="L920" s="268"/>
      <c r="M920" s="269"/>
      <c r="N920" s="270"/>
      <c r="O920" s="270"/>
      <c r="P920" s="270"/>
      <c r="Q920" s="270"/>
      <c r="R920" s="270"/>
      <c r="S920" s="270"/>
      <c r="T920" s="271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72" t="s">
        <v>257</v>
      </c>
      <c r="AU920" s="272" t="s">
        <v>89</v>
      </c>
      <c r="AV920" s="14" t="s">
        <v>105</v>
      </c>
      <c r="AW920" s="14" t="s">
        <v>35</v>
      </c>
      <c r="AX920" s="14" t="s">
        <v>79</v>
      </c>
      <c r="AY920" s="272" t="s">
        <v>156</v>
      </c>
    </row>
    <row r="921" spans="1:51" s="15" customFormat="1" ht="12">
      <c r="A921" s="15"/>
      <c r="B921" s="284"/>
      <c r="C921" s="285"/>
      <c r="D921" s="242" t="s">
        <v>257</v>
      </c>
      <c r="E921" s="286" t="s">
        <v>1</v>
      </c>
      <c r="F921" s="287" t="s">
        <v>342</v>
      </c>
      <c r="G921" s="285"/>
      <c r="H921" s="288">
        <v>11.8</v>
      </c>
      <c r="I921" s="289"/>
      <c r="J921" s="285"/>
      <c r="K921" s="285"/>
      <c r="L921" s="290"/>
      <c r="M921" s="291"/>
      <c r="N921" s="292"/>
      <c r="O921" s="292"/>
      <c r="P921" s="292"/>
      <c r="Q921" s="292"/>
      <c r="R921" s="292"/>
      <c r="S921" s="292"/>
      <c r="T921" s="293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294" t="s">
        <v>257</v>
      </c>
      <c r="AU921" s="294" t="s">
        <v>89</v>
      </c>
      <c r="AV921" s="15" t="s">
        <v>155</v>
      </c>
      <c r="AW921" s="15" t="s">
        <v>35</v>
      </c>
      <c r="AX921" s="15" t="s">
        <v>87</v>
      </c>
      <c r="AY921" s="294" t="s">
        <v>156</v>
      </c>
    </row>
    <row r="922" spans="1:65" s="2" customFormat="1" ht="24.15" customHeight="1">
      <c r="A922" s="38"/>
      <c r="B922" s="39"/>
      <c r="C922" s="228" t="s">
        <v>1362</v>
      </c>
      <c r="D922" s="228" t="s">
        <v>159</v>
      </c>
      <c r="E922" s="229" t="s">
        <v>1363</v>
      </c>
      <c r="F922" s="230" t="s">
        <v>1364</v>
      </c>
      <c r="G922" s="231" t="s">
        <v>245</v>
      </c>
      <c r="H922" s="232">
        <v>2.672</v>
      </c>
      <c r="I922" s="233"/>
      <c r="J922" s="234">
        <f>ROUND(I922*H922,2)</f>
        <v>0</v>
      </c>
      <c r="K922" s="235"/>
      <c r="L922" s="44"/>
      <c r="M922" s="236" t="s">
        <v>1</v>
      </c>
      <c r="N922" s="237" t="s">
        <v>44</v>
      </c>
      <c r="O922" s="91"/>
      <c r="P922" s="238">
        <f>O922*H922</f>
        <v>0</v>
      </c>
      <c r="Q922" s="238">
        <v>0.02866</v>
      </c>
      <c r="R922" s="238">
        <f>Q922*H922</f>
        <v>0.07657952000000001</v>
      </c>
      <c r="S922" s="238">
        <v>0</v>
      </c>
      <c r="T922" s="239">
        <f>S922*H922</f>
        <v>0</v>
      </c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R922" s="240" t="s">
        <v>327</v>
      </c>
      <c r="AT922" s="240" t="s">
        <v>159</v>
      </c>
      <c r="AU922" s="240" t="s">
        <v>89</v>
      </c>
      <c r="AY922" s="17" t="s">
        <v>156</v>
      </c>
      <c r="BE922" s="241">
        <f>IF(N922="základní",J922,0)</f>
        <v>0</v>
      </c>
      <c r="BF922" s="241">
        <f>IF(N922="snížená",J922,0)</f>
        <v>0</v>
      </c>
      <c r="BG922" s="241">
        <f>IF(N922="zákl. přenesená",J922,0)</f>
        <v>0</v>
      </c>
      <c r="BH922" s="241">
        <f>IF(N922="sníž. přenesená",J922,0)</f>
        <v>0</v>
      </c>
      <c r="BI922" s="241">
        <f>IF(N922="nulová",J922,0)</f>
        <v>0</v>
      </c>
      <c r="BJ922" s="17" t="s">
        <v>87</v>
      </c>
      <c r="BK922" s="241">
        <f>ROUND(I922*H922,2)</f>
        <v>0</v>
      </c>
      <c r="BL922" s="17" t="s">
        <v>327</v>
      </c>
      <c r="BM922" s="240" t="s">
        <v>1365</v>
      </c>
    </row>
    <row r="923" spans="1:47" s="2" customFormat="1" ht="12">
      <c r="A923" s="38"/>
      <c r="B923" s="39"/>
      <c r="C923" s="40"/>
      <c r="D923" s="242" t="s">
        <v>165</v>
      </c>
      <c r="E923" s="40"/>
      <c r="F923" s="243" t="s">
        <v>1366</v>
      </c>
      <c r="G923" s="40"/>
      <c r="H923" s="40"/>
      <c r="I923" s="244"/>
      <c r="J923" s="40"/>
      <c r="K923" s="40"/>
      <c r="L923" s="44"/>
      <c r="M923" s="245"/>
      <c r="N923" s="246"/>
      <c r="O923" s="91"/>
      <c r="P923" s="91"/>
      <c r="Q923" s="91"/>
      <c r="R923" s="91"/>
      <c r="S923" s="91"/>
      <c r="T923" s="92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T923" s="17" t="s">
        <v>165</v>
      </c>
      <c r="AU923" s="17" t="s">
        <v>89</v>
      </c>
    </row>
    <row r="924" spans="1:51" s="13" customFormat="1" ht="12">
      <c r="A924" s="13"/>
      <c r="B924" s="251"/>
      <c r="C924" s="252"/>
      <c r="D924" s="242" t="s">
        <v>257</v>
      </c>
      <c r="E924" s="253" t="s">
        <v>1</v>
      </c>
      <c r="F924" s="254" t="s">
        <v>1367</v>
      </c>
      <c r="G924" s="252"/>
      <c r="H924" s="255">
        <v>4.272</v>
      </c>
      <c r="I924" s="256"/>
      <c r="J924" s="252"/>
      <c r="K924" s="252"/>
      <c r="L924" s="257"/>
      <c r="M924" s="258"/>
      <c r="N924" s="259"/>
      <c r="O924" s="259"/>
      <c r="P924" s="259"/>
      <c r="Q924" s="259"/>
      <c r="R924" s="259"/>
      <c r="S924" s="259"/>
      <c r="T924" s="260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61" t="s">
        <v>257</v>
      </c>
      <c r="AU924" s="261" t="s">
        <v>89</v>
      </c>
      <c r="AV924" s="13" t="s">
        <v>89</v>
      </c>
      <c r="AW924" s="13" t="s">
        <v>35</v>
      </c>
      <c r="AX924" s="13" t="s">
        <v>79</v>
      </c>
      <c r="AY924" s="261" t="s">
        <v>156</v>
      </c>
    </row>
    <row r="925" spans="1:51" s="13" customFormat="1" ht="12">
      <c r="A925" s="13"/>
      <c r="B925" s="251"/>
      <c r="C925" s="252"/>
      <c r="D925" s="242" t="s">
        <v>257</v>
      </c>
      <c r="E925" s="253" t="s">
        <v>1</v>
      </c>
      <c r="F925" s="254" t="s">
        <v>1368</v>
      </c>
      <c r="G925" s="252"/>
      <c r="H925" s="255">
        <v>-1.6</v>
      </c>
      <c r="I925" s="256"/>
      <c r="J925" s="252"/>
      <c r="K925" s="252"/>
      <c r="L925" s="257"/>
      <c r="M925" s="258"/>
      <c r="N925" s="259"/>
      <c r="O925" s="259"/>
      <c r="P925" s="259"/>
      <c r="Q925" s="259"/>
      <c r="R925" s="259"/>
      <c r="S925" s="259"/>
      <c r="T925" s="260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61" t="s">
        <v>257</v>
      </c>
      <c r="AU925" s="261" t="s">
        <v>89</v>
      </c>
      <c r="AV925" s="13" t="s">
        <v>89</v>
      </c>
      <c r="AW925" s="13" t="s">
        <v>35</v>
      </c>
      <c r="AX925" s="13" t="s">
        <v>79</v>
      </c>
      <c r="AY925" s="261" t="s">
        <v>156</v>
      </c>
    </row>
    <row r="926" spans="1:51" s="14" customFormat="1" ht="12">
      <c r="A926" s="14"/>
      <c r="B926" s="262"/>
      <c r="C926" s="263"/>
      <c r="D926" s="242" t="s">
        <v>257</v>
      </c>
      <c r="E926" s="264" t="s">
        <v>1</v>
      </c>
      <c r="F926" s="265" t="s">
        <v>1369</v>
      </c>
      <c r="G926" s="263"/>
      <c r="H926" s="266">
        <v>2.672</v>
      </c>
      <c r="I926" s="267"/>
      <c r="J926" s="263"/>
      <c r="K926" s="263"/>
      <c r="L926" s="268"/>
      <c r="M926" s="269"/>
      <c r="N926" s="270"/>
      <c r="O926" s="270"/>
      <c r="P926" s="270"/>
      <c r="Q926" s="270"/>
      <c r="R926" s="270"/>
      <c r="S926" s="270"/>
      <c r="T926" s="271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72" t="s">
        <v>257</v>
      </c>
      <c r="AU926" s="272" t="s">
        <v>89</v>
      </c>
      <c r="AV926" s="14" t="s">
        <v>105</v>
      </c>
      <c r="AW926" s="14" t="s">
        <v>35</v>
      </c>
      <c r="AX926" s="14" t="s">
        <v>87</v>
      </c>
      <c r="AY926" s="272" t="s">
        <v>156</v>
      </c>
    </row>
    <row r="927" spans="1:65" s="2" customFormat="1" ht="24.15" customHeight="1">
      <c r="A927" s="38"/>
      <c r="B927" s="39"/>
      <c r="C927" s="228" t="s">
        <v>1370</v>
      </c>
      <c r="D927" s="228" t="s">
        <v>159</v>
      </c>
      <c r="E927" s="229" t="s">
        <v>1371</v>
      </c>
      <c r="F927" s="230" t="s">
        <v>1372</v>
      </c>
      <c r="G927" s="231" t="s">
        <v>245</v>
      </c>
      <c r="H927" s="232">
        <v>7.1</v>
      </c>
      <c r="I927" s="233"/>
      <c r="J927" s="234">
        <f>ROUND(I927*H927,2)</f>
        <v>0</v>
      </c>
      <c r="K927" s="235"/>
      <c r="L927" s="44"/>
      <c r="M927" s="236" t="s">
        <v>1</v>
      </c>
      <c r="N927" s="237" t="s">
        <v>44</v>
      </c>
      <c r="O927" s="91"/>
      <c r="P927" s="238">
        <f>O927*H927</f>
        <v>0</v>
      </c>
      <c r="Q927" s="238">
        <v>0.01385</v>
      </c>
      <c r="R927" s="238">
        <f>Q927*H927</f>
        <v>0.09833499999999999</v>
      </c>
      <c r="S927" s="238">
        <v>0</v>
      </c>
      <c r="T927" s="239">
        <f>S927*H927</f>
        <v>0</v>
      </c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R927" s="240" t="s">
        <v>327</v>
      </c>
      <c r="AT927" s="240" t="s">
        <v>159</v>
      </c>
      <c r="AU927" s="240" t="s">
        <v>89</v>
      </c>
      <c r="AY927" s="17" t="s">
        <v>156</v>
      </c>
      <c r="BE927" s="241">
        <f>IF(N927="základní",J927,0)</f>
        <v>0</v>
      </c>
      <c r="BF927" s="241">
        <f>IF(N927="snížená",J927,0)</f>
        <v>0</v>
      </c>
      <c r="BG927" s="241">
        <f>IF(N927="zákl. přenesená",J927,0)</f>
        <v>0</v>
      </c>
      <c r="BH927" s="241">
        <f>IF(N927="sníž. přenesená",J927,0)</f>
        <v>0</v>
      </c>
      <c r="BI927" s="241">
        <f>IF(N927="nulová",J927,0)</f>
        <v>0</v>
      </c>
      <c r="BJ927" s="17" t="s">
        <v>87</v>
      </c>
      <c r="BK927" s="241">
        <f>ROUND(I927*H927,2)</f>
        <v>0</v>
      </c>
      <c r="BL927" s="17" t="s">
        <v>327</v>
      </c>
      <c r="BM927" s="240" t="s">
        <v>1373</v>
      </c>
    </row>
    <row r="928" spans="1:47" s="2" customFormat="1" ht="12">
      <c r="A928" s="38"/>
      <c r="B928" s="39"/>
      <c r="C928" s="40"/>
      <c r="D928" s="242" t="s">
        <v>165</v>
      </c>
      <c r="E928" s="40"/>
      <c r="F928" s="243" t="s">
        <v>1374</v>
      </c>
      <c r="G928" s="40"/>
      <c r="H928" s="40"/>
      <c r="I928" s="244"/>
      <c r="J928" s="40"/>
      <c r="K928" s="40"/>
      <c r="L928" s="44"/>
      <c r="M928" s="245"/>
      <c r="N928" s="246"/>
      <c r="O928" s="91"/>
      <c r="P928" s="91"/>
      <c r="Q928" s="91"/>
      <c r="R928" s="91"/>
      <c r="S928" s="91"/>
      <c r="T928" s="92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T928" s="17" t="s">
        <v>165</v>
      </c>
      <c r="AU928" s="17" t="s">
        <v>89</v>
      </c>
    </row>
    <row r="929" spans="1:51" s="13" customFormat="1" ht="12">
      <c r="A929" s="13"/>
      <c r="B929" s="251"/>
      <c r="C929" s="252"/>
      <c r="D929" s="242" t="s">
        <v>257</v>
      </c>
      <c r="E929" s="253" t="s">
        <v>1</v>
      </c>
      <c r="F929" s="254" t="s">
        <v>1375</v>
      </c>
      <c r="G929" s="252"/>
      <c r="H929" s="255">
        <v>7.1</v>
      </c>
      <c r="I929" s="256"/>
      <c r="J929" s="252"/>
      <c r="K929" s="252"/>
      <c r="L929" s="257"/>
      <c r="M929" s="258"/>
      <c r="N929" s="259"/>
      <c r="O929" s="259"/>
      <c r="P929" s="259"/>
      <c r="Q929" s="259"/>
      <c r="R929" s="259"/>
      <c r="S929" s="259"/>
      <c r="T929" s="260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1" t="s">
        <v>257</v>
      </c>
      <c r="AU929" s="261" t="s">
        <v>89</v>
      </c>
      <c r="AV929" s="13" t="s">
        <v>89</v>
      </c>
      <c r="AW929" s="13" t="s">
        <v>35</v>
      </c>
      <c r="AX929" s="13" t="s">
        <v>79</v>
      </c>
      <c r="AY929" s="261" t="s">
        <v>156</v>
      </c>
    </row>
    <row r="930" spans="1:51" s="14" customFormat="1" ht="12">
      <c r="A930" s="14"/>
      <c r="B930" s="262"/>
      <c r="C930" s="263"/>
      <c r="D930" s="242" t="s">
        <v>257</v>
      </c>
      <c r="E930" s="264" t="s">
        <v>1</v>
      </c>
      <c r="F930" s="265" t="s">
        <v>1376</v>
      </c>
      <c r="G930" s="263"/>
      <c r="H930" s="266">
        <v>7.1</v>
      </c>
      <c r="I930" s="267"/>
      <c r="J930" s="263"/>
      <c r="K930" s="263"/>
      <c r="L930" s="268"/>
      <c r="M930" s="269"/>
      <c r="N930" s="270"/>
      <c r="O930" s="270"/>
      <c r="P930" s="270"/>
      <c r="Q930" s="270"/>
      <c r="R930" s="270"/>
      <c r="S930" s="270"/>
      <c r="T930" s="271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72" t="s">
        <v>257</v>
      </c>
      <c r="AU930" s="272" t="s">
        <v>89</v>
      </c>
      <c r="AV930" s="14" t="s">
        <v>105</v>
      </c>
      <c r="AW930" s="14" t="s">
        <v>35</v>
      </c>
      <c r="AX930" s="14" t="s">
        <v>87</v>
      </c>
      <c r="AY930" s="272" t="s">
        <v>156</v>
      </c>
    </row>
    <row r="931" spans="1:65" s="2" customFormat="1" ht="24.15" customHeight="1">
      <c r="A931" s="38"/>
      <c r="B931" s="39"/>
      <c r="C931" s="228" t="s">
        <v>1377</v>
      </c>
      <c r="D931" s="228" t="s">
        <v>159</v>
      </c>
      <c r="E931" s="229" t="s">
        <v>1378</v>
      </c>
      <c r="F931" s="230" t="s">
        <v>1379</v>
      </c>
      <c r="G931" s="231" t="s">
        <v>245</v>
      </c>
      <c r="H931" s="232">
        <v>3.6</v>
      </c>
      <c r="I931" s="233"/>
      <c r="J931" s="234">
        <f>ROUND(I931*H931,2)</f>
        <v>0</v>
      </c>
      <c r="K931" s="235"/>
      <c r="L931" s="44"/>
      <c r="M931" s="236" t="s">
        <v>1</v>
      </c>
      <c r="N931" s="237" t="s">
        <v>44</v>
      </c>
      <c r="O931" s="91"/>
      <c r="P931" s="238">
        <f>O931*H931</f>
        <v>0</v>
      </c>
      <c r="Q931" s="238">
        <v>0.01259</v>
      </c>
      <c r="R931" s="238">
        <f>Q931*H931</f>
        <v>0.045324</v>
      </c>
      <c r="S931" s="238">
        <v>0</v>
      </c>
      <c r="T931" s="239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40" t="s">
        <v>327</v>
      </c>
      <c r="AT931" s="240" t="s">
        <v>159</v>
      </c>
      <c r="AU931" s="240" t="s">
        <v>89</v>
      </c>
      <c r="AY931" s="17" t="s">
        <v>156</v>
      </c>
      <c r="BE931" s="241">
        <f>IF(N931="základní",J931,0)</f>
        <v>0</v>
      </c>
      <c r="BF931" s="241">
        <f>IF(N931="snížená",J931,0)</f>
        <v>0</v>
      </c>
      <c r="BG931" s="241">
        <f>IF(N931="zákl. přenesená",J931,0)</f>
        <v>0</v>
      </c>
      <c r="BH931" s="241">
        <f>IF(N931="sníž. přenesená",J931,0)</f>
        <v>0</v>
      </c>
      <c r="BI931" s="241">
        <f>IF(N931="nulová",J931,0)</f>
        <v>0</v>
      </c>
      <c r="BJ931" s="17" t="s">
        <v>87</v>
      </c>
      <c r="BK931" s="241">
        <f>ROUND(I931*H931,2)</f>
        <v>0</v>
      </c>
      <c r="BL931" s="17" t="s">
        <v>327</v>
      </c>
      <c r="BM931" s="240" t="s">
        <v>1380</v>
      </c>
    </row>
    <row r="932" spans="1:47" s="2" customFormat="1" ht="12">
      <c r="A932" s="38"/>
      <c r="B932" s="39"/>
      <c r="C932" s="40"/>
      <c r="D932" s="242" t="s">
        <v>165</v>
      </c>
      <c r="E932" s="40"/>
      <c r="F932" s="243" t="s">
        <v>1381</v>
      </c>
      <c r="G932" s="40"/>
      <c r="H932" s="40"/>
      <c r="I932" s="244"/>
      <c r="J932" s="40"/>
      <c r="K932" s="40"/>
      <c r="L932" s="44"/>
      <c r="M932" s="245"/>
      <c r="N932" s="246"/>
      <c r="O932" s="91"/>
      <c r="P932" s="91"/>
      <c r="Q932" s="91"/>
      <c r="R932" s="91"/>
      <c r="S932" s="91"/>
      <c r="T932" s="92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T932" s="17" t="s">
        <v>165</v>
      </c>
      <c r="AU932" s="17" t="s">
        <v>89</v>
      </c>
    </row>
    <row r="933" spans="1:51" s="13" customFormat="1" ht="12">
      <c r="A933" s="13"/>
      <c r="B933" s="251"/>
      <c r="C933" s="252"/>
      <c r="D933" s="242" t="s">
        <v>257</v>
      </c>
      <c r="E933" s="253" t="s">
        <v>1</v>
      </c>
      <c r="F933" s="254" t="s">
        <v>1382</v>
      </c>
      <c r="G933" s="252"/>
      <c r="H933" s="255">
        <v>3.6</v>
      </c>
      <c r="I933" s="256"/>
      <c r="J933" s="252"/>
      <c r="K933" s="252"/>
      <c r="L933" s="257"/>
      <c r="M933" s="258"/>
      <c r="N933" s="259"/>
      <c r="O933" s="259"/>
      <c r="P933" s="259"/>
      <c r="Q933" s="259"/>
      <c r="R933" s="259"/>
      <c r="S933" s="259"/>
      <c r="T933" s="260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61" t="s">
        <v>257</v>
      </c>
      <c r="AU933" s="261" t="s">
        <v>89</v>
      </c>
      <c r="AV933" s="13" t="s">
        <v>89</v>
      </c>
      <c r="AW933" s="13" t="s">
        <v>35</v>
      </c>
      <c r="AX933" s="13" t="s">
        <v>79</v>
      </c>
      <c r="AY933" s="261" t="s">
        <v>156</v>
      </c>
    </row>
    <row r="934" spans="1:51" s="14" customFormat="1" ht="12">
      <c r="A934" s="14"/>
      <c r="B934" s="262"/>
      <c r="C934" s="263"/>
      <c r="D934" s="242" t="s">
        <v>257</v>
      </c>
      <c r="E934" s="264" t="s">
        <v>1</v>
      </c>
      <c r="F934" s="265" t="s">
        <v>1383</v>
      </c>
      <c r="G934" s="263"/>
      <c r="H934" s="266">
        <v>3.6</v>
      </c>
      <c r="I934" s="267"/>
      <c r="J934" s="263"/>
      <c r="K934" s="263"/>
      <c r="L934" s="268"/>
      <c r="M934" s="269"/>
      <c r="N934" s="270"/>
      <c r="O934" s="270"/>
      <c r="P934" s="270"/>
      <c r="Q934" s="270"/>
      <c r="R934" s="270"/>
      <c r="S934" s="270"/>
      <c r="T934" s="271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72" t="s">
        <v>257</v>
      </c>
      <c r="AU934" s="272" t="s">
        <v>89</v>
      </c>
      <c r="AV934" s="14" t="s">
        <v>105</v>
      </c>
      <c r="AW934" s="14" t="s">
        <v>35</v>
      </c>
      <c r="AX934" s="14" t="s">
        <v>87</v>
      </c>
      <c r="AY934" s="272" t="s">
        <v>156</v>
      </c>
    </row>
    <row r="935" spans="1:65" s="2" customFormat="1" ht="24.15" customHeight="1">
      <c r="A935" s="38"/>
      <c r="B935" s="39"/>
      <c r="C935" s="228" t="s">
        <v>1384</v>
      </c>
      <c r="D935" s="228" t="s">
        <v>159</v>
      </c>
      <c r="E935" s="229" t="s">
        <v>1385</v>
      </c>
      <c r="F935" s="230" t="s">
        <v>1386</v>
      </c>
      <c r="G935" s="231" t="s">
        <v>245</v>
      </c>
      <c r="H935" s="232">
        <v>37.092</v>
      </c>
      <c r="I935" s="233"/>
      <c r="J935" s="234">
        <f>ROUND(I935*H935,2)</f>
        <v>0</v>
      </c>
      <c r="K935" s="235"/>
      <c r="L935" s="44"/>
      <c r="M935" s="236" t="s">
        <v>1</v>
      </c>
      <c r="N935" s="237" t="s">
        <v>44</v>
      </c>
      <c r="O935" s="91"/>
      <c r="P935" s="238">
        <f>O935*H935</f>
        <v>0</v>
      </c>
      <c r="Q935" s="238">
        <v>0</v>
      </c>
      <c r="R935" s="238">
        <f>Q935*H935</f>
        <v>0</v>
      </c>
      <c r="S935" s="238">
        <v>0.01721</v>
      </c>
      <c r="T935" s="239">
        <f>S935*H935</f>
        <v>0.63835332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40" t="s">
        <v>155</v>
      </c>
      <c r="AT935" s="240" t="s">
        <v>159</v>
      </c>
      <c r="AU935" s="240" t="s">
        <v>89</v>
      </c>
      <c r="AY935" s="17" t="s">
        <v>156</v>
      </c>
      <c r="BE935" s="241">
        <f>IF(N935="základní",J935,0)</f>
        <v>0</v>
      </c>
      <c r="BF935" s="241">
        <f>IF(N935="snížená",J935,0)</f>
        <v>0</v>
      </c>
      <c r="BG935" s="241">
        <f>IF(N935="zákl. přenesená",J935,0)</f>
        <v>0</v>
      </c>
      <c r="BH935" s="241">
        <f>IF(N935="sníž. přenesená",J935,0)</f>
        <v>0</v>
      </c>
      <c r="BI935" s="241">
        <f>IF(N935="nulová",J935,0)</f>
        <v>0</v>
      </c>
      <c r="BJ935" s="17" t="s">
        <v>87</v>
      </c>
      <c r="BK935" s="241">
        <f>ROUND(I935*H935,2)</f>
        <v>0</v>
      </c>
      <c r="BL935" s="17" t="s">
        <v>155</v>
      </c>
      <c r="BM935" s="240" t="s">
        <v>1387</v>
      </c>
    </row>
    <row r="936" spans="1:47" s="2" customFormat="1" ht="12">
      <c r="A936" s="38"/>
      <c r="B936" s="39"/>
      <c r="C936" s="40"/>
      <c r="D936" s="242" t="s">
        <v>165</v>
      </c>
      <c r="E936" s="40"/>
      <c r="F936" s="243" t="s">
        <v>1388</v>
      </c>
      <c r="G936" s="40"/>
      <c r="H936" s="40"/>
      <c r="I936" s="244"/>
      <c r="J936" s="40"/>
      <c r="K936" s="40"/>
      <c r="L936" s="44"/>
      <c r="M936" s="245"/>
      <c r="N936" s="246"/>
      <c r="O936" s="91"/>
      <c r="P936" s="91"/>
      <c r="Q936" s="91"/>
      <c r="R936" s="91"/>
      <c r="S936" s="91"/>
      <c r="T936" s="92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T936" s="17" t="s">
        <v>165</v>
      </c>
      <c r="AU936" s="17" t="s">
        <v>89</v>
      </c>
    </row>
    <row r="937" spans="1:51" s="13" customFormat="1" ht="12">
      <c r="A937" s="13"/>
      <c r="B937" s="251"/>
      <c r="C937" s="252"/>
      <c r="D937" s="242" t="s">
        <v>257</v>
      </c>
      <c r="E937" s="253" t="s">
        <v>1</v>
      </c>
      <c r="F937" s="254" t="s">
        <v>1389</v>
      </c>
      <c r="G937" s="252"/>
      <c r="H937" s="255">
        <v>14</v>
      </c>
      <c r="I937" s="256"/>
      <c r="J937" s="252"/>
      <c r="K937" s="252"/>
      <c r="L937" s="257"/>
      <c r="M937" s="258"/>
      <c r="N937" s="259"/>
      <c r="O937" s="259"/>
      <c r="P937" s="259"/>
      <c r="Q937" s="259"/>
      <c r="R937" s="259"/>
      <c r="S937" s="259"/>
      <c r="T937" s="260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1" t="s">
        <v>257</v>
      </c>
      <c r="AU937" s="261" t="s">
        <v>89</v>
      </c>
      <c r="AV937" s="13" t="s">
        <v>89</v>
      </c>
      <c r="AW937" s="13" t="s">
        <v>35</v>
      </c>
      <c r="AX937" s="13" t="s">
        <v>79</v>
      </c>
      <c r="AY937" s="261" t="s">
        <v>156</v>
      </c>
    </row>
    <row r="938" spans="1:51" s="14" customFormat="1" ht="12">
      <c r="A938" s="14"/>
      <c r="B938" s="262"/>
      <c r="C938" s="263"/>
      <c r="D938" s="242" t="s">
        <v>257</v>
      </c>
      <c r="E938" s="264" t="s">
        <v>1</v>
      </c>
      <c r="F938" s="265" t="s">
        <v>976</v>
      </c>
      <c r="G938" s="263"/>
      <c r="H938" s="266">
        <v>14</v>
      </c>
      <c r="I938" s="267"/>
      <c r="J938" s="263"/>
      <c r="K938" s="263"/>
      <c r="L938" s="268"/>
      <c r="M938" s="269"/>
      <c r="N938" s="270"/>
      <c r="O938" s="270"/>
      <c r="P938" s="270"/>
      <c r="Q938" s="270"/>
      <c r="R938" s="270"/>
      <c r="S938" s="270"/>
      <c r="T938" s="271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2" t="s">
        <v>257</v>
      </c>
      <c r="AU938" s="272" t="s">
        <v>89</v>
      </c>
      <c r="AV938" s="14" t="s">
        <v>105</v>
      </c>
      <c r="AW938" s="14" t="s">
        <v>35</v>
      </c>
      <c r="AX938" s="14" t="s">
        <v>79</v>
      </c>
      <c r="AY938" s="272" t="s">
        <v>156</v>
      </c>
    </row>
    <row r="939" spans="1:51" s="13" customFormat="1" ht="12">
      <c r="A939" s="13"/>
      <c r="B939" s="251"/>
      <c r="C939" s="252"/>
      <c r="D939" s="242" t="s">
        <v>257</v>
      </c>
      <c r="E939" s="253" t="s">
        <v>1</v>
      </c>
      <c r="F939" s="254" t="s">
        <v>1390</v>
      </c>
      <c r="G939" s="252"/>
      <c r="H939" s="255">
        <v>13.192</v>
      </c>
      <c r="I939" s="256"/>
      <c r="J939" s="252"/>
      <c r="K939" s="252"/>
      <c r="L939" s="257"/>
      <c r="M939" s="258"/>
      <c r="N939" s="259"/>
      <c r="O939" s="259"/>
      <c r="P939" s="259"/>
      <c r="Q939" s="259"/>
      <c r="R939" s="259"/>
      <c r="S939" s="259"/>
      <c r="T939" s="260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1" t="s">
        <v>257</v>
      </c>
      <c r="AU939" s="261" t="s">
        <v>89</v>
      </c>
      <c r="AV939" s="13" t="s">
        <v>89</v>
      </c>
      <c r="AW939" s="13" t="s">
        <v>35</v>
      </c>
      <c r="AX939" s="13" t="s">
        <v>79</v>
      </c>
      <c r="AY939" s="261" t="s">
        <v>156</v>
      </c>
    </row>
    <row r="940" spans="1:51" s="14" customFormat="1" ht="12">
      <c r="A940" s="14"/>
      <c r="B940" s="262"/>
      <c r="C940" s="263"/>
      <c r="D940" s="242" t="s">
        <v>257</v>
      </c>
      <c r="E940" s="264" t="s">
        <v>1</v>
      </c>
      <c r="F940" s="265" t="s">
        <v>1391</v>
      </c>
      <c r="G940" s="263"/>
      <c r="H940" s="266">
        <v>13.192</v>
      </c>
      <c r="I940" s="267"/>
      <c r="J940" s="263"/>
      <c r="K940" s="263"/>
      <c r="L940" s="268"/>
      <c r="M940" s="269"/>
      <c r="N940" s="270"/>
      <c r="O940" s="270"/>
      <c r="P940" s="270"/>
      <c r="Q940" s="270"/>
      <c r="R940" s="270"/>
      <c r="S940" s="270"/>
      <c r="T940" s="271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2" t="s">
        <v>257</v>
      </c>
      <c r="AU940" s="272" t="s">
        <v>89</v>
      </c>
      <c r="AV940" s="14" t="s">
        <v>105</v>
      </c>
      <c r="AW940" s="14" t="s">
        <v>35</v>
      </c>
      <c r="AX940" s="14" t="s">
        <v>79</v>
      </c>
      <c r="AY940" s="272" t="s">
        <v>156</v>
      </c>
    </row>
    <row r="941" spans="1:51" s="13" customFormat="1" ht="12">
      <c r="A941" s="13"/>
      <c r="B941" s="251"/>
      <c r="C941" s="252"/>
      <c r="D941" s="242" t="s">
        <v>257</v>
      </c>
      <c r="E941" s="253" t="s">
        <v>1</v>
      </c>
      <c r="F941" s="254" t="s">
        <v>1392</v>
      </c>
      <c r="G941" s="252"/>
      <c r="H941" s="255">
        <v>9.9</v>
      </c>
      <c r="I941" s="256"/>
      <c r="J941" s="252"/>
      <c r="K941" s="252"/>
      <c r="L941" s="257"/>
      <c r="M941" s="258"/>
      <c r="N941" s="259"/>
      <c r="O941" s="259"/>
      <c r="P941" s="259"/>
      <c r="Q941" s="259"/>
      <c r="R941" s="259"/>
      <c r="S941" s="259"/>
      <c r="T941" s="260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61" t="s">
        <v>257</v>
      </c>
      <c r="AU941" s="261" t="s">
        <v>89</v>
      </c>
      <c r="AV941" s="13" t="s">
        <v>89</v>
      </c>
      <c r="AW941" s="13" t="s">
        <v>35</v>
      </c>
      <c r="AX941" s="13" t="s">
        <v>79</v>
      </c>
      <c r="AY941" s="261" t="s">
        <v>156</v>
      </c>
    </row>
    <row r="942" spans="1:51" s="14" customFormat="1" ht="12">
      <c r="A942" s="14"/>
      <c r="B942" s="262"/>
      <c r="C942" s="263"/>
      <c r="D942" s="242" t="s">
        <v>257</v>
      </c>
      <c r="E942" s="264" t="s">
        <v>1</v>
      </c>
      <c r="F942" s="265" t="s">
        <v>942</v>
      </c>
      <c r="G942" s="263"/>
      <c r="H942" s="266">
        <v>9.9</v>
      </c>
      <c r="I942" s="267"/>
      <c r="J942" s="263"/>
      <c r="K942" s="263"/>
      <c r="L942" s="268"/>
      <c r="M942" s="269"/>
      <c r="N942" s="270"/>
      <c r="O942" s="270"/>
      <c r="P942" s="270"/>
      <c r="Q942" s="270"/>
      <c r="R942" s="270"/>
      <c r="S942" s="270"/>
      <c r="T942" s="271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72" t="s">
        <v>257</v>
      </c>
      <c r="AU942" s="272" t="s">
        <v>89</v>
      </c>
      <c r="AV942" s="14" t="s">
        <v>105</v>
      </c>
      <c r="AW942" s="14" t="s">
        <v>35</v>
      </c>
      <c r="AX942" s="14" t="s">
        <v>79</v>
      </c>
      <c r="AY942" s="272" t="s">
        <v>156</v>
      </c>
    </row>
    <row r="943" spans="1:51" s="15" customFormat="1" ht="12">
      <c r="A943" s="15"/>
      <c r="B943" s="284"/>
      <c r="C943" s="285"/>
      <c r="D943" s="242" t="s">
        <v>257</v>
      </c>
      <c r="E943" s="286" t="s">
        <v>1</v>
      </c>
      <c r="F943" s="287" t="s">
        <v>342</v>
      </c>
      <c r="G943" s="285"/>
      <c r="H943" s="288">
        <v>37.092</v>
      </c>
      <c r="I943" s="289"/>
      <c r="J943" s="285"/>
      <c r="K943" s="285"/>
      <c r="L943" s="290"/>
      <c r="M943" s="291"/>
      <c r="N943" s="292"/>
      <c r="O943" s="292"/>
      <c r="P943" s="292"/>
      <c r="Q943" s="292"/>
      <c r="R943" s="292"/>
      <c r="S943" s="292"/>
      <c r="T943" s="293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94" t="s">
        <v>257</v>
      </c>
      <c r="AU943" s="294" t="s">
        <v>89</v>
      </c>
      <c r="AV943" s="15" t="s">
        <v>155</v>
      </c>
      <c r="AW943" s="15" t="s">
        <v>35</v>
      </c>
      <c r="AX943" s="15" t="s">
        <v>87</v>
      </c>
      <c r="AY943" s="294" t="s">
        <v>156</v>
      </c>
    </row>
    <row r="944" spans="1:65" s="2" customFormat="1" ht="24.15" customHeight="1">
      <c r="A944" s="38"/>
      <c r="B944" s="39"/>
      <c r="C944" s="228" t="s">
        <v>1393</v>
      </c>
      <c r="D944" s="228" t="s">
        <v>159</v>
      </c>
      <c r="E944" s="229" t="s">
        <v>1394</v>
      </c>
      <c r="F944" s="230" t="s">
        <v>1395</v>
      </c>
      <c r="G944" s="231" t="s">
        <v>254</v>
      </c>
      <c r="H944" s="232">
        <v>8.6</v>
      </c>
      <c r="I944" s="233"/>
      <c r="J944" s="234">
        <f>ROUND(I944*H944,2)</f>
        <v>0</v>
      </c>
      <c r="K944" s="235"/>
      <c r="L944" s="44"/>
      <c r="M944" s="236" t="s">
        <v>1</v>
      </c>
      <c r="N944" s="237" t="s">
        <v>44</v>
      </c>
      <c r="O944" s="91"/>
      <c r="P944" s="238">
        <f>O944*H944</f>
        <v>0</v>
      </c>
      <c r="Q944" s="238">
        <v>0.01486</v>
      </c>
      <c r="R944" s="238">
        <f>Q944*H944</f>
        <v>0.127796</v>
      </c>
      <c r="S944" s="238">
        <v>0</v>
      </c>
      <c r="T944" s="239">
        <f>S944*H944</f>
        <v>0</v>
      </c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R944" s="240" t="s">
        <v>327</v>
      </c>
      <c r="AT944" s="240" t="s">
        <v>159</v>
      </c>
      <c r="AU944" s="240" t="s">
        <v>89</v>
      </c>
      <c r="AY944" s="17" t="s">
        <v>156</v>
      </c>
      <c r="BE944" s="241">
        <f>IF(N944="základní",J944,0)</f>
        <v>0</v>
      </c>
      <c r="BF944" s="241">
        <f>IF(N944="snížená",J944,0)</f>
        <v>0</v>
      </c>
      <c r="BG944" s="241">
        <f>IF(N944="zákl. přenesená",J944,0)</f>
        <v>0</v>
      </c>
      <c r="BH944" s="241">
        <f>IF(N944="sníž. přenesená",J944,0)</f>
        <v>0</v>
      </c>
      <c r="BI944" s="241">
        <f>IF(N944="nulová",J944,0)</f>
        <v>0</v>
      </c>
      <c r="BJ944" s="17" t="s">
        <v>87</v>
      </c>
      <c r="BK944" s="241">
        <f>ROUND(I944*H944,2)</f>
        <v>0</v>
      </c>
      <c r="BL944" s="17" t="s">
        <v>327</v>
      </c>
      <c r="BM944" s="240" t="s">
        <v>1396</v>
      </c>
    </row>
    <row r="945" spans="1:47" s="2" customFormat="1" ht="12">
      <c r="A945" s="38"/>
      <c r="B945" s="39"/>
      <c r="C945" s="40"/>
      <c r="D945" s="242" t="s">
        <v>165</v>
      </c>
      <c r="E945" s="40"/>
      <c r="F945" s="243" t="s">
        <v>1397</v>
      </c>
      <c r="G945" s="40"/>
      <c r="H945" s="40"/>
      <c r="I945" s="244"/>
      <c r="J945" s="40"/>
      <c r="K945" s="40"/>
      <c r="L945" s="44"/>
      <c r="M945" s="245"/>
      <c r="N945" s="246"/>
      <c r="O945" s="91"/>
      <c r="P945" s="91"/>
      <c r="Q945" s="91"/>
      <c r="R945" s="91"/>
      <c r="S945" s="91"/>
      <c r="T945" s="92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T945" s="17" t="s">
        <v>165</v>
      </c>
      <c r="AU945" s="17" t="s">
        <v>89</v>
      </c>
    </row>
    <row r="946" spans="1:51" s="13" customFormat="1" ht="12">
      <c r="A946" s="13"/>
      <c r="B946" s="251"/>
      <c r="C946" s="252"/>
      <c r="D946" s="242" t="s">
        <v>257</v>
      </c>
      <c r="E946" s="253" t="s">
        <v>1</v>
      </c>
      <c r="F946" s="254" t="s">
        <v>1398</v>
      </c>
      <c r="G946" s="252"/>
      <c r="H946" s="255">
        <v>4.4</v>
      </c>
      <c r="I946" s="256"/>
      <c r="J946" s="252"/>
      <c r="K946" s="252"/>
      <c r="L946" s="257"/>
      <c r="M946" s="258"/>
      <c r="N946" s="259"/>
      <c r="O946" s="259"/>
      <c r="P946" s="259"/>
      <c r="Q946" s="259"/>
      <c r="R946" s="259"/>
      <c r="S946" s="259"/>
      <c r="T946" s="260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61" t="s">
        <v>257</v>
      </c>
      <c r="AU946" s="261" t="s">
        <v>89</v>
      </c>
      <c r="AV946" s="13" t="s">
        <v>89</v>
      </c>
      <c r="AW946" s="13" t="s">
        <v>35</v>
      </c>
      <c r="AX946" s="13" t="s">
        <v>79</v>
      </c>
      <c r="AY946" s="261" t="s">
        <v>156</v>
      </c>
    </row>
    <row r="947" spans="1:51" s="14" customFormat="1" ht="12">
      <c r="A947" s="14"/>
      <c r="B947" s="262"/>
      <c r="C947" s="263"/>
      <c r="D947" s="242" t="s">
        <v>257</v>
      </c>
      <c r="E947" s="264" t="s">
        <v>1</v>
      </c>
      <c r="F947" s="265" t="s">
        <v>1399</v>
      </c>
      <c r="G947" s="263"/>
      <c r="H947" s="266">
        <v>4.4</v>
      </c>
      <c r="I947" s="267"/>
      <c r="J947" s="263"/>
      <c r="K947" s="263"/>
      <c r="L947" s="268"/>
      <c r="M947" s="269"/>
      <c r="N947" s="270"/>
      <c r="O947" s="270"/>
      <c r="P947" s="270"/>
      <c r="Q947" s="270"/>
      <c r="R947" s="270"/>
      <c r="S947" s="270"/>
      <c r="T947" s="271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2" t="s">
        <v>257</v>
      </c>
      <c r="AU947" s="272" t="s">
        <v>89</v>
      </c>
      <c r="AV947" s="14" t="s">
        <v>105</v>
      </c>
      <c r="AW947" s="14" t="s">
        <v>35</v>
      </c>
      <c r="AX947" s="14" t="s">
        <v>79</v>
      </c>
      <c r="AY947" s="272" t="s">
        <v>156</v>
      </c>
    </row>
    <row r="948" spans="1:51" s="13" customFormat="1" ht="12">
      <c r="A948" s="13"/>
      <c r="B948" s="251"/>
      <c r="C948" s="252"/>
      <c r="D948" s="242" t="s">
        <v>257</v>
      </c>
      <c r="E948" s="253" t="s">
        <v>1</v>
      </c>
      <c r="F948" s="254" t="s">
        <v>1400</v>
      </c>
      <c r="G948" s="252"/>
      <c r="H948" s="255">
        <v>4.2</v>
      </c>
      <c r="I948" s="256"/>
      <c r="J948" s="252"/>
      <c r="K948" s="252"/>
      <c r="L948" s="257"/>
      <c r="M948" s="258"/>
      <c r="N948" s="259"/>
      <c r="O948" s="259"/>
      <c r="P948" s="259"/>
      <c r="Q948" s="259"/>
      <c r="R948" s="259"/>
      <c r="S948" s="259"/>
      <c r="T948" s="260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61" t="s">
        <v>257</v>
      </c>
      <c r="AU948" s="261" t="s">
        <v>89</v>
      </c>
      <c r="AV948" s="13" t="s">
        <v>89</v>
      </c>
      <c r="AW948" s="13" t="s">
        <v>35</v>
      </c>
      <c r="AX948" s="13" t="s">
        <v>79</v>
      </c>
      <c r="AY948" s="261" t="s">
        <v>156</v>
      </c>
    </row>
    <row r="949" spans="1:51" s="14" customFormat="1" ht="12">
      <c r="A949" s="14"/>
      <c r="B949" s="262"/>
      <c r="C949" s="263"/>
      <c r="D949" s="242" t="s">
        <v>257</v>
      </c>
      <c r="E949" s="264" t="s">
        <v>1</v>
      </c>
      <c r="F949" s="265" t="s">
        <v>1401</v>
      </c>
      <c r="G949" s="263"/>
      <c r="H949" s="266">
        <v>4.2</v>
      </c>
      <c r="I949" s="267"/>
      <c r="J949" s="263"/>
      <c r="K949" s="263"/>
      <c r="L949" s="268"/>
      <c r="M949" s="269"/>
      <c r="N949" s="270"/>
      <c r="O949" s="270"/>
      <c r="P949" s="270"/>
      <c r="Q949" s="270"/>
      <c r="R949" s="270"/>
      <c r="S949" s="270"/>
      <c r="T949" s="271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72" t="s">
        <v>257</v>
      </c>
      <c r="AU949" s="272" t="s">
        <v>89</v>
      </c>
      <c r="AV949" s="14" t="s">
        <v>105</v>
      </c>
      <c r="AW949" s="14" t="s">
        <v>35</v>
      </c>
      <c r="AX949" s="14" t="s">
        <v>79</v>
      </c>
      <c r="AY949" s="272" t="s">
        <v>156</v>
      </c>
    </row>
    <row r="950" spans="1:51" s="15" customFormat="1" ht="12">
      <c r="A950" s="15"/>
      <c r="B950" s="284"/>
      <c r="C950" s="285"/>
      <c r="D950" s="242" t="s">
        <v>257</v>
      </c>
      <c r="E950" s="286" t="s">
        <v>1</v>
      </c>
      <c r="F950" s="287" t="s">
        <v>342</v>
      </c>
      <c r="G950" s="285"/>
      <c r="H950" s="288">
        <v>8.600000000000001</v>
      </c>
      <c r="I950" s="289"/>
      <c r="J950" s="285"/>
      <c r="K950" s="285"/>
      <c r="L950" s="290"/>
      <c r="M950" s="291"/>
      <c r="N950" s="292"/>
      <c r="O950" s="292"/>
      <c r="P950" s="292"/>
      <c r="Q950" s="292"/>
      <c r="R950" s="292"/>
      <c r="S950" s="292"/>
      <c r="T950" s="293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94" t="s">
        <v>257</v>
      </c>
      <c r="AU950" s="294" t="s">
        <v>89</v>
      </c>
      <c r="AV950" s="15" t="s">
        <v>155</v>
      </c>
      <c r="AW950" s="15" t="s">
        <v>35</v>
      </c>
      <c r="AX950" s="15" t="s">
        <v>87</v>
      </c>
      <c r="AY950" s="294" t="s">
        <v>156</v>
      </c>
    </row>
    <row r="951" spans="1:65" s="2" customFormat="1" ht="16.5" customHeight="1">
      <c r="A951" s="38"/>
      <c r="B951" s="39"/>
      <c r="C951" s="228" t="s">
        <v>1402</v>
      </c>
      <c r="D951" s="228" t="s">
        <v>159</v>
      </c>
      <c r="E951" s="229" t="s">
        <v>1403</v>
      </c>
      <c r="F951" s="230" t="s">
        <v>1404</v>
      </c>
      <c r="G951" s="231" t="s">
        <v>245</v>
      </c>
      <c r="H951" s="232">
        <v>41.055</v>
      </c>
      <c r="I951" s="233"/>
      <c r="J951" s="234">
        <f>ROUND(I951*H951,2)</f>
        <v>0</v>
      </c>
      <c r="K951" s="235"/>
      <c r="L951" s="44"/>
      <c r="M951" s="236" t="s">
        <v>1</v>
      </c>
      <c r="N951" s="237" t="s">
        <v>44</v>
      </c>
      <c r="O951" s="91"/>
      <c r="P951" s="238">
        <f>O951*H951</f>
        <v>0</v>
      </c>
      <c r="Q951" s="238">
        <v>0.01627</v>
      </c>
      <c r="R951" s="238">
        <f>Q951*H951</f>
        <v>0.6679648499999999</v>
      </c>
      <c r="S951" s="238">
        <v>0</v>
      </c>
      <c r="T951" s="239">
        <f>S951*H951</f>
        <v>0</v>
      </c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R951" s="240" t="s">
        <v>327</v>
      </c>
      <c r="AT951" s="240" t="s">
        <v>159</v>
      </c>
      <c r="AU951" s="240" t="s">
        <v>89</v>
      </c>
      <c r="AY951" s="17" t="s">
        <v>156</v>
      </c>
      <c r="BE951" s="241">
        <f>IF(N951="základní",J951,0)</f>
        <v>0</v>
      </c>
      <c r="BF951" s="241">
        <f>IF(N951="snížená",J951,0)</f>
        <v>0</v>
      </c>
      <c r="BG951" s="241">
        <f>IF(N951="zákl. přenesená",J951,0)</f>
        <v>0</v>
      </c>
      <c r="BH951" s="241">
        <f>IF(N951="sníž. přenesená",J951,0)</f>
        <v>0</v>
      </c>
      <c r="BI951" s="241">
        <f>IF(N951="nulová",J951,0)</f>
        <v>0</v>
      </c>
      <c r="BJ951" s="17" t="s">
        <v>87</v>
      </c>
      <c r="BK951" s="241">
        <f>ROUND(I951*H951,2)</f>
        <v>0</v>
      </c>
      <c r="BL951" s="17" t="s">
        <v>327</v>
      </c>
      <c r="BM951" s="240" t="s">
        <v>1405</v>
      </c>
    </row>
    <row r="952" spans="1:47" s="2" customFormat="1" ht="12">
      <c r="A952" s="38"/>
      <c r="B952" s="39"/>
      <c r="C952" s="40"/>
      <c r="D952" s="242" t="s">
        <v>165</v>
      </c>
      <c r="E952" s="40"/>
      <c r="F952" s="243" t="s">
        <v>1406</v>
      </c>
      <c r="G952" s="40"/>
      <c r="H952" s="40"/>
      <c r="I952" s="244"/>
      <c r="J952" s="40"/>
      <c r="K952" s="40"/>
      <c r="L952" s="44"/>
      <c r="M952" s="245"/>
      <c r="N952" s="246"/>
      <c r="O952" s="91"/>
      <c r="P952" s="91"/>
      <c r="Q952" s="91"/>
      <c r="R952" s="91"/>
      <c r="S952" s="91"/>
      <c r="T952" s="92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T952" s="17" t="s">
        <v>165</v>
      </c>
      <c r="AU952" s="17" t="s">
        <v>89</v>
      </c>
    </row>
    <row r="953" spans="1:51" s="13" customFormat="1" ht="12">
      <c r="A953" s="13"/>
      <c r="B953" s="251"/>
      <c r="C953" s="252"/>
      <c r="D953" s="242" t="s">
        <v>257</v>
      </c>
      <c r="E953" s="253" t="s">
        <v>1</v>
      </c>
      <c r="F953" s="254" t="s">
        <v>1407</v>
      </c>
      <c r="G953" s="252"/>
      <c r="H953" s="255">
        <v>41.055</v>
      </c>
      <c r="I953" s="256"/>
      <c r="J953" s="252"/>
      <c r="K953" s="252"/>
      <c r="L953" s="257"/>
      <c r="M953" s="258"/>
      <c r="N953" s="259"/>
      <c r="O953" s="259"/>
      <c r="P953" s="259"/>
      <c r="Q953" s="259"/>
      <c r="R953" s="259"/>
      <c r="S953" s="259"/>
      <c r="T953" s="260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61" t="s">
        <v>257</v>
      </c>
      <c r="AU953" s="261" t="s">
        <v>89</v>
      </c>
      <c r="AV953" s="13" t="s">
        <v>89</v>
      </c>
      <c r="AW953" s="13" t="s">
        <v>35</v>
      </c>
      <c r="AX953" s="13" t="s">
        <v>79</v>
      </c>
      <c r="AY953" s="261" t="s">
        <v>156</v>
      </c>
    </row>
    <row r="954" spans="1:51" s="14" customFormat="1" ht="12">
      <c r="A954" s="14"/>
      <c r="B954" s="262"/>
      <c r="C954" s="263"/>
      <c r="D954" s="242" t="s">
        <v>257</v>
      </c>
      <c r="E954" s="264" t="s">
        <v>1</v>
      </c>
      <c r="F954" s="265" t="s">
        <v>259</v>
      </c>
      <c r="G954" s="263"/>
      <c r="H954" s="266">
        <v>41.055</v>
      </c>
      <c r="I954" s="267"/>
      <c r="J954" s="263"/>
      <c r="K954" s="263"/>
      <c r="L954" s="268"/>
      <c r="M954" s="269"/>
      <c r="N954" s="270"/>
      <c r="O954" s="270"/>
      <c r="P954" s="270"/>
      <c r="Q954" s="270"/>
      <c r="R954" s="270"/>
      <c r="S954" s="270"/>
      <c r="T954" s="271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72" t="s">
        <v>257</v>
      </c>
      <c r="AU954" s="272" t="s">
        <v>89</v>
      </c>
      <c r="AV954" s="14" t="s">
        <v>105</v>
      </c>
      <c r="AW954" s="14" t="s">
        <v>35</v>
      </c>
      <c r="AX954" s="14" t="s">
        <v>87</v>
      </c>
      <c r="AY954" s="272" t="s">
        <v>156</v>
      </c>
    </row>
    <row r="955" spans="1:65" s="2" customFormat="1" ht="33" customHeight="1">
      <c r="A955" s="38"/>
      <c r="B955" s="39"/>
      <c r="C955" s="228" t="s">
        <v>1408</v>
      </c>
      <c r="D955" s="228" t="s">
        <v>159</v>
      </c>
      <c r="E955" s="229" t="s">
        <v>1409</v>
      </c>
      <c r="F955" s="230" t="s">
        <v>1410</v>
      </c>
      <c r="G955" s="231" t="s">
        <v>245</v>
      </c>
      <c r="H955" s="232">
        <v>107.1</v>
      </c>
      <c r="I955" s="233"/>
      <c r="J955" s="234">
        <f>ROUND(I955*H955,2)</f>
        <v>0</v>
      </c>
      <c r="K955" s="235"/>
      <c r="L955" s="44"/>
      <c r="M955" s="236" t="s">
        <v>1</v>
      </c>
      <c r="N955" s="237" t="s">
        <v>44</v>
      </c>
      <c r="O955" s="91"/>
      <c r="P955" s="238">
        <f>O955*H955</f>
        <v>0</v>
      </c>
      <c r="Q955" s="238">
        <v>0.00117</v>
      </c>
      <c r="R955" s="238">
        <f>Q955*H955</f>
        <v>0.125307</v>
      </c>
      <c r="S955" s="238">
        <v>0</v>
      </c>
      <c r="T955" s="239">
        <f>S955*H955</f>
        <v>0</v>
      </c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R955" s="240" t="s">
        <v>327</v>
      </c>
      <c r="AT955" s="240" t="s">
        <v>159</v>
      </c>
      <c r="AU955" s="240" t="s">
        <v>89</v>
      </c>
      <c r="AY955" s="17" t="s">
        <v>156</v>
      </c>
      <c r="BE955" s="241">
        <f>IF(N955="základní",J955,0)</f>
        <v>0</v>
      </c>
      <c r="BF955" s="241">
        <f>IF(N955="snížená",J955,0)</f>
        <v>0</v>
      </c>
      <c r="BG955" s="241">
        <f>IF(N955="zákl. přenesená",J955,0)</f>
        <v>0</v>
      </c>
      <c r="BH955" s="241">
        <f>IF(N955="sníž. přenesená",J955,0)</f>
        <v>0</v>
      </c>
      <c r="BI955" s="241">
        <f>IF(N955="nulová",J955,0)</f>
        <v>0</v>
      </c>
      <c r="BJ955" s="17" t="s">
        <v>87</v>
      </c>
      <c r="BK955" s="241">
        <f>ROUND(I955*H955,2)</f>
        <v>0</v>
      </c>
      <c r="BL955" s="17" t="s">
        <v>327</v>
      </c>
      <c r="BM955" s="240" t="s">
        <v>1411</v>
      </c>
    </row>
    <row r="956" spans="1:47" s="2" customFormat="1" ht="12">
      <c r="A956" s="38"/>
      <c r="B956" s="39"/>
      <c r="C956" s="40"/>
      <c r="D956" s="242" t="s">
        <v>165</v>
      </c>
      <c r="E956" s="40"/>
      <c r="F956" s="243" t="s">
        <v>1412</v>
      </c>
      <c r="G956" s="40"/>
      <c r="H956" s="40"/>
      <c r="I956" s="244"/>
      <c r="J956" s="40"/>
      <c r="K956" s="40"/>
      <c r="L956" s="44"/>
      <c r="M956" s="245"/>
      <c r="N956" s="246"/>
      <c r="O956" s="91"/>
      <c r="P956" s="91"/>
      <c r="Q956" s="91"/>
      <c r="R956" s="91"/>
      <c r="S956" s="91"/>
      <c r="T956" s="92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T956" s="17" t="s">
        <v>165</v>
      </c>
      <c r="AU956" s="17" t="s">
        <v>89</v>
      </c>
    </row>
    <row r="957" spans="1:51" s="13" customFormat="1" ht="12">
      <c r="A957" s="13"/>
      <c r="B957" s="251"/>
      <c r="C957" s="252"/>
      <c r="D957" s="242" t="s">
        <v>257</v>
      </c>
      <c r="E957" s="253" t="s">
        <v>1</v>
      </c>
      <c r="F957" s="254" t="s">
        <v>1413</v>
      </c>
      <c r="G957" s="252"/>
      <c r="H957" s="255">
        <v>8.7</v>
      </c>
      <c r="I957" s="256"/>
      <c r="J957" s="252"/>
      <c r="K957" s="252"/>
      <c r="L957" s="257"/>
      <c r="M957" s="258"/>
      <c r="N957" s="259"/>
      <c r="O957" s="259"/>
      <c r="P957" s="259"/>
      <c r="Q957" s="259"/>
      <c r="R957" s="259"/>
      <c r="S957" s="259"/>
      <c r="T957" s="260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61" t="s">
        <v>257</v>
      </c>
      <c r="AU957" s="261" t="s">
        <v>89</v>
      </c>
      <c r="AV957" s="13" t="s">
        <v>89</v>
      </c>
      <c r="AW957" s="13" t="s">
        <v>35</v>
      </c>
      <c r="AX957" s="13" t="s">
        <v>79</v>
      </c>
      <c r="AY957" s="261" t="s">
        <v>156</v>
      </c>
    </row>
    <row r="958" spans="1:51" s="14" customFormat="1" ht="12">
      <c r="A958" s="14"/>
      <c r="B958" s="262"/>
      <c r="C958" s="263"/>
      <c r="D958" s="242" t="s">
        <v>257</v>
      </c>
      <c r="E958" s="264" t="s">
        <v>1</v>
      </c>
      <c r="F958" s="265" t="s">
        <v>1414</v>
      </c>
      <c r="G958" s="263"/>
      <c r="H958" s="266">
        <v>8.7</v>
      </c>
      <c r="I958" s="267"/>
      <c r="J958" s="263"/>
      <c r="K958" s="263"/>
      <c r="L958" s="268"/>
      <c r="M958" s="269"/>
      <c r="N958" s="270"/>
      <c r="O958" s="270"/>
      <c r="P958" s="270"/>
      <c r="Q958" s="270"/>
      <c r="R958" s="270"/>
      <c r="S958" s="270"/>
      <c r="T958" s="271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2" t="s">
        <v>257</v>
      </c>
      <c r="AU958" s="272" t="s">
        <v>89</v>
      </c>
      <c r="AV958" s="14" t="s">
        <v>105</v>
      </c>
      <c r="AW958" s="14" t="s">
        <v>35</v>
      </c>
      <c r="AX958" s="14" t="s">
        <v>79</v>
      </c>
      <c r="AY958" s="272" t="s">
        <v>156</v>
      </c>
    </row>
    <row r="959" spans="1:51" s="13" customFormat="1" ht="12">
      <c r="A959" s="13"/>
      <c r="B959" s="251"/>
      <c r="C959" s="252"/>
      <c r="D959" s="242" t="s">
        <v>257</v>
      </c>
      <c r="E959" s="253" t="s">
        <v>1</v>
      </c>
      <c r="F959" s="254" t="s">
        <v>1415</v>
      </c>
      <c r="G959" s="252"/>
      <c r="H959" s="255">
        <v>10.4</v>
      </c>
      <c r="I959" s="256"/>
      <c r="J959" s="252"/>
      <c r="K959" s="252"/>
      <c r="L959" s="257"/>
      <c r="M959" s="258"/>
      <c r="N959" s="259"/>
      <c r="O959" s="259"/>
      <c r="P959" s="259"/>
      <c r="Q959" s="259"/>
      <c r="R959" s="259"/>
      <c r="S959" s="259"/>
      <c r="T959" s="260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61" t="s">
        <v>257</v>
      </c>
      <c r="AU959" s="261" t="s">
        <v>89</v>
      </c>
      <c r="AV959" s="13" t="s">
        <v>89</v>
      </c>
      <c r="AW959" s="13" t="s">
        <v>35</v>
      </c>
      <c r="AX959" s="13" t="s">
        <v>79</v>
      </c>
      <c r="AY959" s="261" t="s">
        <v>156</v>
      </c>
    </row>
    <row r="960" spans="1:51" s="14" customFormat="1" ht="12">
      <c r="A960" s="14"/>
      <c r="B960" s="262"/>
      <c r="C960" s="263"/>
      <c r="D960" s="242" t="s">
        <v>257</v>
      </c>
      <c r="E960" s="264" t="s">
        <v>1</v>
      </c>
      <c r="F960" s="265" t="s">
        <v>936</v>
      </c>
      <c r="G960" s="263"/>
      <c r="H960" s="266">
        <v>10.4</v>
      </c>
      <c r="I960" s="267"/>
      <c r="J960" s="263"/>
      <c r="K960" s="263"/>
      <c r="L960" s="268"/>
      <c r="M960" s="269"/>
      <c r="N960" s="270"/>
      <c r="O960" s="270"/>
      <c r="P960" s="270"/>
      <c r="Q960" s="270"/>
      <c r="R960" s="270"/>
      <c r="S960" s="270"/>
      <c r="T960" s="271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2" t="s">
        <v>257</v>
      </c>
      <c r="AU960" s="272" t="s">
        <v>89</v>
      </c>
      <c r="AV960" s="14" t="s">
        <v>105</v>
      </c>
      <c r="AW960" s="14" t="s">
        <v>35</v>
      </c>
      <c r="AX960" s="14" t="s">
        <v>79</v>
      </c>
      <c r="AY960" s="272" t="s">
        <v>156</v>
      </c>
    </row>
    <row r="961" spans="1:51" s="13" customFormat="1" ht="12">
      <c r="A961" s="13"/>
      <c r="B961" s="251"/>
      <c r="C961" s="252"/>
      <c r="D961" s="242" t="s">
        <v>257</v>
      </c>
      <c r="E961" s="253" t="s">
        <v>1</v>
      </c>
      <c r="F961" s="254" t="s">
        <v>1416</v>
      </c>
      <c r="G961" s="252"/>
      <c r="H961" s="255">
        <v>10.3</v>
      </c>
      <c r="I961" s="256"/>
      <c r="J961" s="252"/>
      <c r="K961" s="252"/>
      <c r="L961" s="257"/>
      <c r="M961" s="258"/>
      <c r="N961" s="259"/>
      <c r="O961" s="259"/>
      <c r="P961" s="259"/>
      <c r="Q961" s="259"/>
      <c r="R961" s="259"/>
      <c r="S961" s="259"/>
      <c r="T961" s="260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61" t="s">
        <v>257</v>
      </c>
      <c r="AU961" s="261" t="s">
        <v>89</v>
      </c>
      <c r="AV961" s="13" t="s">
        <v>89</v>
      </c>
      <c r="AW961" s="13" t="s">
        <v>35</v>
      </c>
      <c r="AX961" s="13" t="s">
        <v>79</v>
      </c>
      <c r="AY961" s="261" t="s">
        <v>156</v>
      </c>
    </row>
    <row r="962" spans="1:51" s="14" customFormat="1" ht="12">
      <c r="A962" s="14"/>
      <c r="B962" s="262"/>
      <c r="C962" s="263"/>
      <c r="D962" s="242" t="s">
        <v>257</v>
      </c>
      <c r="E962" s="264" t="s">
        <v>1</v>
      </c>
      <c r="F962" s="265" t="s">
        <v>1417</v>
      </c>
      <c r="G962" s="263"/>
      <c r="H962" s="266">
        <v>10.3</v>
      </c>
      <c r="I962" s="267"/>
      <c r="J962" s="263"/>
      <c r="K962" s="263"/>
      <c r="L962" s="268"/>
      <c r="M962" s="269"/>
      <c r="N962" s="270"/>
      <c r="O962" s="270"/>
      <c r="P962" s="270"/>
      <c r="Q962" s="270"/>
      <c r="R962" s="270"/>
      <c r="S962" s="270"/>
      <c r="T962" s="271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2" t="s">
        <v>257</v>
      </c>
      <c r="AU962" s="272" t="s">
        <v>89</v>
      </c>
      <c r="AV962" s="14" t="s">
        <v>105</v>
      </c>
      <c r="AW962" s="14" t="s">
        <v>35</v>
      </c>
      <c r="AX962" s="14" t="s">
        <v>79</v>
      </c>
      <c r="AY962" s="272" t="s">
        <v>156</v>
      </c>
    </row>
    <row r="963" spans="1:51" s="13" customFormat="1" ht="12">
      <c r="A963" s="13"/>
      <c r="B963" s="251"/>
      <c r="C963" s="252"/>
      <c r="D963" s="242" t="s">
        <v>257</v>
      </c>
      <c r="E963" s="253" t="s">
        <v>1</v>
      </c>
      <c r="F963" s="254" t="s">
        <v>1418</v>
      </c>
      <c r="G963" s="252"/>
      <c r="H963" s="255">
        <v>14.5</v>
      </c>
      <c r="I963" s="256"/>
      <c r="J963" s="252"/>
      <c r="K963" s="252"/>
      <c r="L963" s="257"/>
      <c r="M963" s="258"/>
      <c r="N963" s="259"/>
      <c r="O963" s="259"/>
      <c r="P963" s="259"/>
      <c r="Q963" s="259"/>
      <c r="R963" s="259"/>
      <c r="S963" s="259"/>
      <c r="T963" s="260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61" t="s">
        <v>257</v>
      </c>
      <c r="AU963" s="261" t="s">
        <v>89</v>
      </c>
      <c r="AV963" s="13" t="s">
        <v>89</v>
      </c>
      <c r="AW963" s="13" t="s">
        <v>35</v>
      </c>
      <c r="AX963" s="13" t="s">
        <v>79</v>
      </c>
      <c r="AY963" s="261" t="s">
        <v>156</v>
      </c>
    </row>
    <row r="964" spans="1:51" s="14" customFormat="1" ht="12">
      <c r="A964" s="14"/>
      <c r="B964" s="262"/>
      <c r="C964" s="263"/>
      <c r="D964" s="242" t="s">
        <v>257</v>
      </c>
      <c r="E964" s="264" t="s">
        <v>1</v>
      </c>
      <c r="F964" s="265" t="s">
        <v>1419</v>
      </c>
      <c r="G964" s="263"/>
      <c r="H964" s="266">
        <v>14.5</v>
      </c>
      <c r="I964" s="267"/>
      <c r="J964" s="263"/>
      <c r="K964" s="263"/>
      <c r="L964" s="268"/>
      <c r="M964" s="269"/>
      <c r="N964" s="270"/>
      <c r="O964" s="270"/>
      <c r="P964" s="270"/>
      <c r="Q964" s="270"/>
      <c r="R964" s="270"/>
      <c r="S964" s="270"/>
      <c r="T964" s="271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72" t="s">
        <v>257</v>
      </c>
      <c r="AU964" s="272" t="s">
        <v>89</v>
      </c>
      <c r="AV964" s="14" t="s">
        <v>105</v>
      </c>
      <c r="AW964" s="14" t="s">
        <v>35</v>
      </c>
      <c r="AX964" s="14" t="s">
        <v>79</v>
      </c>
      <c r="AY964" s="272" t="s">
        <v>156</v>
      </c>
    </row>
    <row r="965" spans="1:51" s="13" customFormat="1" ht="12">
      <c r="A965" s="13"/>
      <c r="B965" s="251"/>
      <c r="C965" s="252"/>
      <c r="D965" s="242" t="s">
        <v>257</v>
      </c>
      <c r="E965" s="253" t="s">
        <v>1</v>
      </c>
      <c r="F965" s="254" t="s">
        <v>1420</v>
      </c>
      <c r="G965" s="252"/>
      <c r="H965" s="255">
        <v>23.2</v>
      </c>
      <c r="I965" s="256"/>
      <c r="J965" s="252"/>
      <c r="K965" s="252"/>
      <c r="L965" s="257"/>
      <c r="M965" s="258"/>
      <c r="N965" s="259"/>
      <c r="O965" s="259"/>
      <c r="P965" s="259"/>
      <c r="Q965" s="259"/>
      <c r="R965" s="259"/>
      <c r="S965" s="259"/>
      <c r="T965" s="260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61" t="s">
        <v>257</v>
      </c>
      <c r="AU965" s="261" t="s">
        <v>89</v>
      </c>
      <c r="AV965" s="13" t="s">
        <v>89</v>
      </c>
      <c r="AW965" s="13" t="s">
        <v>35</v>
      </c>
      <c r="AX965" s="13" t="s">
        <v>79</v>
      </c>
      <c r="AY965" s="261" t="s">
        <v>156</v>
      </c>
    </row>
    <row r="966" spans="1:51" s="14" customFormat="1" ht="12">
      <c r="A966" s="14"/>
      <c r="B966" s="262"/>
      <c r="C966" s="263"/>
      <c r="D966" s="242" t="s">
        <v>257</v>
      </c>
      <c r="E966" s="264" t="s">
        <v>1</v>
      </c>
      <c r="F966" s="265" t="s">
        <v>479</v>
      </c>
      <c r="G966" s="263"/>
      <c r="H966" s="266">
        <v>23.2</v>
      </c>
      <c r="I966" s="267"/>
      <c r="J966" s="263"/>
      <c r="K966" s="263"/>
      <c r="L966" s="268"/>
      <c r="M966" s="269"/>
      <c r="N966" s="270"/>
      <c r="O966" s="270"/>
      <c r="P966" s="270"/>
      <c r="Q966" s="270"/>
      <c r="R966" s="270"/>
      <c r="S966" s="270"/>
      <c r="T966" s="271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72" t="s">
        <v>257</v>
      </c>
      <c r="AU966" s="272" t="s">
        <v>89</v>
      </c>
      <c r="AV966" s="14" t="s">
        <v>105</v>
      </c>
      <c r="AW966" s="14" t="s">
        <v>35</v>
      </c>
      <c r="AX966" s="14" t="s">
        <v>79</v>
      </c>
      <c r="AY966" s="272" t="s">
        <v>156</v>
      </c>
    </row>
    <row r="967" spans="1:51" s="13" customFormat="1" ht="12">
      <c r="A967" s="13"/>
      <c r="B967" s="251"/>
      <c r="C967" s="252"/>
      <c r="D967" s="242" t="s">
        <v>257</v>
      </c>
      <c r="E967" s="253" t="s">
        <v>1</v>
      </c>
      <c r="F967" s="254" t="s">
        <v>512</v>
      </c>
      <c r="G967" s="252"/>
      <c r="H967" s="255">
        <v>40</v>
      </c>
      <c r="I967" s="256"/>
      <c r="J967" s="252"/>
      <c r="K967" s="252"/>
      <c r="L967" s="257"/>
      <c r="M967" s="258"/>
      <c r="N967" s="259"/>
      <c r="O967" s="259"/>
      <c r="P967" s="259"/>
      <c r="Q967" s="259"/>
      <c r="R967" s="259"/>
      <c r="S967" s="259"/>
      <c r="T967" s="260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1" t="s">
        <v>257</v>
      </c>
      <c r="AU967" s="261" t="s">
        <v>89</v>
      </c>
      <c r="AV967" s="13" t="s">
        <v>89</v>
      </c>
      <c r="AW967" s="13" t="s">
        <v>35</v>
      </c>
      <c r="AX967" s="13" t="s">
        <v>79</v>
      </c>
      <c r="AY967" s="261" t="s">
        <v>156</v>
      </c>
    </row>
    <row r="968" spans="1:51" s="14" customFormat="1" ht="12">
      <c r="A968" s="14"/>
      <c r="B968" s="262"/>
      <c r="C968" s="263"/>
      <c r="D968" s="242" t="s">
        <v>257</v>
      </c>
      <c r="E968" s="264" t="s">
        <v>1</v>
      </c>
      <c r="F968" s="265" t="s">
        <v>1421</v>
      </c>
      <c r="G968" s="263"/>
      <c r="H968" s="266">
        <v>40</v>
      </c>
      <c r="I968" s="267"/>
      <c r="J968" s="263"/>
      <c r="K968" s="263"/>
      <c r="L968" s="268"/>
      <c r="M968" s="269"/>
      <c r="N968" s="270"/>
      <c r="O968" s="270"/>
      <c r="P968" s="270"/>
      <c r="Q968" s="270"/>
      <c r="R968" s="270"/>
      <c r="S968" s="270"/>
      <c r="T968" s="271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72" t="s">
        <v>257</v>
      </c>
      <c r="AU968" s="272" t="s">
        <v>89</v>
      </c>
      <c r="AV968" s="14" t="s">
        <v>105</v>
      </c>
      <c r="AW968" s="14" t="s">
        <v>35</v>
      </c>
      <c r="AX968" s="14" t="s">
        <v>79</v>
      </c>
      <c r="AY968" s="272" t="s">
        <v>156</v>
      </c>
    </row>
    <row r="969" spans="1:51" s="15" customFormat="1" ht="12">
      <c r="A969" s="15"/>
      <c r="B969" s="284"/>
      <c r="C969" s="285"/>
      <c r="D969" s="242" t="s">
        <v>257</v>
      </c>
      <c r="E969" s="286" t="s">
        <v>1</v>
      </c>
      <c r="F969" s="287" t="s">
        <v>342</v>
      </c>
      <c r="G969" s="285"/>
      <c r="H969" s="288">
        <v>107.10000000000001</v>
      </c>
      <c r="I969" s="289"/>
      <c r="J969" s="285"/>
      <c r="K969" s="285"/>
      <c r="L969" s="290"/>
      <c r="M969" s="291"/>
      <c r="N969" s="292"/>
      <c r="O969" s="292"/>
      <c r="P969" s="292"/>
      <c r="Q969" s="292"/>
      <c r="R969" s="292"/>
      <c r="S969" s="292"/>
      <c r="T969" s="293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94" t="s">
        <v>257</v>
      </c>
      <c r="AU969" s="294" t="s">
        <v>89</v>
      </c>
      <c r="AV969" s="15" t="s">
        <v>155</v>
      </c>
      <c r="AW969" s="15" t="s">
        <v>35</v>
      </c>
      <c r="AX969" s="15" t="s">
        <v>87</v>
      </c>
      <c r="AY969" s="294" t="s">
        <v>156</v>
      </c>
    </row>
    <row r="970" spans="1:65" s="2" customFormat="1" ht="24.15" customHeight="1">
      <c r="A970" s="38"/>
      <c r="B970" s="39"/>
      <c r="C970" s="273" t="s">
        <v>1422</v>
      </c>
      <c r="D970" s="273" t="s">
        <v>312</v>
      </c>
      <c r="E970" s="274" t="s">
        <v>1423</v>
      </c>
      <c r="F970" s="275" t="s">
        <v>1424</v>
      </c>
      <c r="G970" s="276" t="s">
        <v>245</v>
      </c>
      <c r="H970" s="277">
        <v>112.455</v>
      </c>
      <c r="I970" s="278"/>
      <c r="J970" s="279">
        <f>ROUND(I970*H970,2)</f>
        <v>0</v>
      </c>
      <c r="K970" s="280"/>
      <c r="L970" s="281"/>
      <c r="M970" s="282" t="s">
        <v>1</v>
      </c>
      <c r="N970" s="283" t="s">
        <v>44</v>
      </c>
      <c r="O970" s="91"/>
      <c r="P970" s="238">
        <f>O970*H970</f>
        <v>0</v>
      </c>
      <c r="Q970" s="238">
        <v>0.0035</v>
      </c>
      <c r="R970" s="238">
        <f>Q970*H970</f>
        <v>0.3935925</v>
      </c>
      <c r="S970" s="238">
        <v>0</v>
      </c>
      <c r="T970" s="239">
        <f>S970*H970</f>
        <v>0</v>
      </c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R970" s="240" t="s">
        <v>445</v>
      </c>
      <c r="AT970" s="240" t="s">
        <v>312</v>
      </c>
      <c r="AU970" s="240" t="s">
        <v>89</v>
      </c>
      <c r="AY970" s="17" t="s">
        <v>156</v>
      </c>
      <c r="BE970" s="241">
        <f>IF(N970="základní",J970,0)</f>
        <v>0</v>
      </c>
      <c r="BF970" s="241">
        <f>IF(N970="snížená",J970,0)</f>
        <v>0</v>
      </c>
      <c r="BG970" s="241">
        <f>IF(N970="zákl. přenesená",J970,0)</f>
        <v>0</v>
      </c>
      <c r="BH970" s="241">
        <f>IF(N970="sníž. přenesená",J970,0)</f>
        <v>0</v>
      </c>
      <c r="BI970" s="241">
        <f>IF(N970="nulová",J970,0)</f>
        <v>0</v>
      </c>
      <c r="BJ970" s="17" t="s">
        <v>87</v>
      </c>
      <c r="BK970" s="241">
        <f>ROUND(I970*H970,2)</f>
        <v>0</v>
      </c>
      <c r="BL970" s="17" t="s">
        <v>327</v>
      </c>
      <c r="BM970" s="240" t="s">
        <v>1425</v>
      </c>
    </row>
    <row r="971" spans="1:47" s="2" customFormat="1" ht="12">
      <c r="A971" s="38"/>
      <c r="B971" s="39"/>
      <c r="C971" s="40"/>
      <c r="D971" s="242" t="s">
        <v>165</v>
      </c>
      <c r="E971" s="40"/>
      <c r="F971" s="243" t="s">
        <v>1424</v>
      </c>
      <c r="G971" s="40"/>
      <c r="H971" s="40"/>
      <c r="I971" s="244"/>
      <c r="J971" s="40"/>
      <c r="K971" s="40"/>
      <c r="L971" s="44"/>
      <c r="M971" s="245"/>
      <c r="N971" s="246"/>
      <c r="O971" s="91"/>
      <c r="P971" s="91"/>
      <c r="Q971" s="91"/>
      <c r="R971" s="91"/>
      <c r="S971" s="91"/>
      <c r="T971" s="92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T971" s="17" t="s">
        <v>165</v>
      </c>
      <c r="AU971" s="17" t="s">
        <v>89</v>
      </c>
    </row>
    <row r="972" spans="1:51" s="13" customFormat="1" ht="12">
      <c r="A972" s="13"/>
      <c r="B972" s="251"/>
      <c r="C972" s="252"/>
      <c r="D972" s="242" t="s">
        <v>257</v>
      </c>
      <c r="E972" s="252"/>
      <c r="F972" s="254" t="s">
        <v>1426</v>
      </c>
      <c r="G972" s="252"/>
      <c r="H972" s="255">
        <v>112.455</v>
      </c>
      <c r="I972" s="256"/>
      <c r="J972" s="252"/>
      <c r="K972" s="252"/>
      <c r="L972" s="257"/>
      <c r="M972" s="258"/>
      <c r="N972" s="259"/>
      <c r="O972" s="259"/>
      <c r="P972" s="259"/>
      <c r="Q972" s="259"/>
      <c r="R972" s="259"/>
      <c r="S972" s="259"/>
      <c r="T972" s="260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61" t="s">
        <v>257</v>
      </c>
      <c r="AU972" s="261" t="s">
        <v>89</v>
      </c>
      <c r="AV972" s="13" t="s">
        <v>89</v>
      </c>
      <c r="AW972" s="13" t="s">
        <v>4</v>
      </c>
      <c r="AX972" s="13" t="s">
        <v>87</v>
      </c>
      <c r="AY972" s="261" t="s">
        <v>156</v>
      </c>
    </row>
    <row r="973" spans="1:65" s="2" customFormat="1" ht="24.15" customHeight="1">
      <c r="A973" s="38"/>
      <c r="B973" s="39"/>
      <c r="C973" s="228" t="s">
        <v>1427</v>
      </c>
      <c r="D973" s="228" t="s">
        <v>159</v>
      </c>
      <c r="E973" s="229" t="s">
        <v>1428</v>
      </c>
      <c r="F973" s="230" t="s">
        <v>1429</v>
      </c>
      <c r="G973" s="231" t="s">
        <v>245</v>
      </c>
      <c r="H973" s="232">
        <v>109.425</v>
      </c>
      <c r="I973" s="233"/>
      <c r="J973" s="234">
        <f>ROUND(I973*H973,2)</f>
        <v>0</v>
      </c>
      <c r="K973" s="235"/>
      <c r="L973" s="44"/>
      <c r="M973" s="236" t="s">
        <v>1</v>
      </c>
      <c r="N973" s="237" t="s">
        <v>44</v>
      </c>
      <c r="O973" s="91"/>
      <c r="P973" s="238">
        <f>O973*H973</f>
        <v>0</v>
      </c>
      <c r="Q973" s="238">
        <v>0</v>
      </c>
      <c r="R973" s="238">
        <f>Q973*H973</f>
        <v>0</v>
      </c>
      <c r="S973" s="238">
        <v>0.0021</v>
      </c>
      <c r="T973" s="239">
        <f>S973*H973</f>
        <v>0.22979249999999998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40" t="s">
        <v>327</v>
      </c>
      <c r="AT973" s="240" t="s">
        <v>159</v>
      </c>
      <c r="AU973" s="240" t="s">
        <v>89</v>
      </c>
      <c r="AY973" s="17" t="s">
        <v>156</v>
      </c>
      <c r="BE973" s="241">
        <f>IF(N973="základní",J973,0)</f>
        <v>0</v>
      </c>
      <c r="BF973" s="241">
        <f>IF(N973="snížená",J973,0)</f>
        <v>0</v>
      </c>
      <c r="BG973" s="241">
        <f>IF(N973="zákl. přenesená",J973,0)</f>
        <v>0</v>
      </c>
      <c r="BH973" s="241">
        <f>IF(N973="sníž. přenesená",J973,0)</f>
        <v>0</v>
      </c>
      <c r="BI973" s="241">
        <f>IF(N973="nulová",J973,0)</f>
        <v>0</v>
      </c>
      <c r="BJ973" s="17" t="s">
        <v>87</v>
      </c>
      <c r="BK973" s="241">
        <f>ROUND(I973*H973,2)</f>
        <v>0</v>
      </c>
      <c r="BL973" s="17" t="s">
        <v>327</v>
      </c>
      <c r="BM973" s="240" t="s">
        <v>1430</v>
      </c>
    </row>
    <row r="974" spans="1:47" s="2" customFormat="1" ht="12">
      <c r="A974" s="38"/>
      <c r="B974" s="39"/>
      <c r="C974" s="40"/>
      <c r="D974" s="242" t="s">
        <v>165</v>
      </c>
      <c r="E974" s="40"/>
      <c r="F974" s="243" t="s">
        <v>1431</v>
      </c>
      <c r="G974" s="40"/>
      <c r="H974" s="40"/>
      <c r="I974" s="244"/>
      <c r="J974" s="40"/>
      <c r="K974" s="40"/>
      <c r="L974" s="44"/>
      <c r="M974" s="245"/>
      <c r="N974" s="246"/>
      <c r="O974" s="91"/>
      <c r="P974" s="91"/>
      <c r="Q974" s="91"/>
      <c r="R974" s="91"/>
      <c r="S974" s="91"/>
      <c r="T974" s="92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T974" s="17" t="s">
        <v>165</v>
      </c>
      <c r="AU974" s="17" t="s">
        <v>89</v>
      </c>
    </row>
    <row r="975" spans="1:51" s="13" customFormat="1" ht="12">
      <c r="A975" s="13"/>
      <c r="B975" s="251"/>
      <c r="C975" s="252"/>
      <c r="D975" s="242" t="s">
        <v>257</v>
      </c>
      <c r="E975" s="253" t="s">
        <v>1</v>
      </c>
      <c r="F975" s="254" t="s">
        <v>1432</v>
      </c>
      <c r="G975" s="252"/>
      <c r="H975" s="255">
        <v>13.3</v>
      </c>
      <c r="I975" s="256"/>
      <c r="J975" s="252"/>
      <c r="K975" s="252"/>
      <c r="L975" s="257"/>
      <c r="M975" s="258"/>
      <c r="N975" s="259"/>
      <c r="O975" s="259"/>
      <c r="P975" s="259"/>
      <c r="Q975" s="259"/>
      <c r="R975" s="259"/>
      <c r="S975" s="259"/>
      <c r="T975" s="260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1" t="s">
        <v>257</v>
      </c>
      <c r="AU975" s="261" t="s">
        <v>89</v>
      </c>
      <c r="AV975" s="13" t="s">
        <v>89</v>
      </c>
      <c r="AW975" s="13" t="s">
        <v>35</v>
      </c>
      <c r="AX975" s="13" t="s">
        <v>79</v>
      </c>
      <c r="AY975" s="261" t="s">
        <v>156</v>
      </c>
    </row>
    <row r="976" spans="1:51" s="14" customFormat="1" ht="12">
      <c r="A976" s="14"/>
      <c r="B976" s="262"/>
      <c r="C976" s="263"/>
      <c r="D976" s="242" t="s">
        <v>257</v>
      </c>
      <c r="E976" s="264" t="s">
        <v>1</v>
      </c>
      <c r="F976" s="265" t="s">
        <v>1029</v>
      </c>
      <c r="G976" s="263"/>
      <c r="H976" s="266">
        <v>13.3</v>
      </c>
      <c r="I976" s="267"/>
      <c r="J976" s="263"/>
      <c r="K976" s="263"/>
      <c r="L976" s="268"/>
      <c r="M976" s="269"/>
      <c r="N976" s="270"/>
      <c r="O976" s="270"/>
      <c r="P976" s="270"/>
      <c r="Q976" s="270"/>
      <c r="R976" s="270"/>
      <c r="S976" s="270"/>
      <c r="T976" s="271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2" t="s">
        <v>257</v>
      </c>
      <c r="AU976" s="272" t="s">
        <v>89</v>
      </c>
      <c r="AV976" s="14" t="s">
        <v>105</v>
      </c>
      <c r="AW976" s="14" t="s">
        <v>35</v>
      </c>
      <c r="AX976" s="14" t="s">
        <v>79</v>
      </c>
      <c r="AY976" s="272" t="s">
        <v>156</v>
      </c>
    </row>
    <row r="977" spans="1:51" s="13" customFormat="1" ht="12">
      <c r="A977" s="13"/>
      <c r="B977" s="251"/>
      <c r="C977" s="252"/>
      <c r="D977" s="242" t="s">
        <v>257</v>
      </c>
      <c r="E977" s="253" t="s">
        <v>1</v>
      </c>
      <c r="F977" s="254" t="s">
        <v>1433</v>
      </c>
      <c r="G977" s="252"/>
      <c r="H977" s="255">
        <v>13.125</v>
      </c>
      <c r="I977" s="256"/>
      <c r="J977" s="252"/>
      <c r="K977" s="252"/>
      <c r="L977" s="257"/>
      <c r="M977" s="258"/>
      <c r="N977" s="259"/>
      <c r="O977" s="259"/>
      <c r="P977" s="259"/>
      <c r="Q977" s="259"/>
      <c r="R977" s="259"/>
      <c r="S977" s="259"/>
      <c r="T977" s="260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61" t="s">
        <v>257</v>
      </c>
      <c r="AU977" s="261" t="s">
        <v>89</v>
      </c>
      <c r="AV977" s="13" t="s">
        <v>89</v>
      </c>
      <c r="AW977" s="13" t="s">
        <v>35</v>
      </c>
      <c r="AX977" s="13" t="s">
        <v>79</v>
      </c>
      <c r="AY977" s="261" t="s">
        <v>156</v>
      </c>
    </row>
    <row r="978" spans="1:51" s="14" customFormat="1" ht="12">
      <c r="A978" s="14"/>
      <c r="B978" s="262"/>
      <c r="C978" s="263"/>
      <c r="D978" s="242" t="s">
        <v>257</v>
      </c>
      <c r="E978" s="264" t="s">
        <v>1</v>
      </c>
      <c r="F978" s="265" t="s">
        <v>529</v>
      </c>
      <c r="G978" s="263"/>
      <c r="H978" s="266">
        <v>13.125</v>
      </c>
      <c r="I978" s="267"/>
      <c r="J978" s="263"/>
      <c r="K978" s="263"/>
      <c r="L978" s="268"/>
      <c r="M978" s="269"/>
      <c r="N978" s="270"/>
      <c r="O978" s="270"/>
      <c r="P978" s="270"/>
      <c r="Q978" s="270"/>
      <c r="R978" s="270"/>
      <c r="S978" s="270"/>
      <c r="T978" s="271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2" t="s">
        <v>257</v>
      </c>
      <c r="AU978" s="272" t="s">
        <v>89</v>
      </c>
      <c r="AV978" s="14" t="s">
        <v>105</v>
      </c>
      <c r="AW978" s="14" t="s">
        <v>35</v>
      </c>
      <c r="AX978" s="14" t="s">
        <v>79</v>
      </c>
      <c r="AY978" s="272" t="s">
        <v>156</v>
      </c>
    </row>
    <row r="979" spans="1:51" s="13" customFormat="1" ht="12">
      <c r="A979" s="13"/>
      <c r="B979" s="251"/>
      <c r="C979" s="252"/>
      <c r="D979" s="242" t="s">
        <v>257</v>
      </c>
      <c r="E979" s="253" t="s">
        <v>1</v>
      </c>
      <c r="F979" s="254" t="s">
        <v>1392</v>
      </c>
      <c r="G979" s="252"/>
      <c r="H979" s="255">
        <v>9.9</v>
      </c>
      <c r="I979" s="256"/>
      <c r="J979" s="252"/>
      <c r="K979" s="252"/>
      <c r="L979" s="257"/>
      <c r="M979" s="258"/>
      <c r="N979" s="259"/>
      <c r="O979" s="259"/>
      <c r="P979" s="259"/>
      <c r="Q979" s="259"/>
      <c r="R979" s="259"/>
      <c r="S979" s="259"/>
      <c r="T979" s="260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61" t="s">
        <v>257</v>
      </c>
      <c r="AU979" s="261" t="s">
        <v>89</v>
      </c>
      <c r="AV979" s="13" t="s">
        <v>89</v>
      </c>
      <c r="AW979" s="13" t="s">
        <v>35</v>
      </c>
      <c r="AX979" s="13" t="s">
        <v>79</v>
      </c>
      <c r="AY979" s="261" t="s">
        <v>156</v>
      </c>
    </row>
    <row r="980" spans="1:51" s="14" customFormat="1" ht="12">
      <c r="A980" s="14"/>
      <c r="B980" s="262"/>
      <c r="C980" s="263"/>
      <c r="D980" s="242" t="s">
        <v>257</v>
      </c>
      <c r="E980" s="264" t="s">
        <v>1</v>
      </c>
      <c r="F980" s="265" t="s">
        <v>942</v>
      </c>
      <c r="G980" s="263"/>
      <c r="H980" s="266">
        <v>9.9</v>
      </c>
      <c r="I980" s="267"/>
      <c r="J980" s="263"/>
      <c r="K980" s="263"/>
      <c r="L980" s="268"/>
      <c r="M980" s="269"/>
      <c r="N980" s="270"/>
      <c r="O980" s="270"/>
      <c r="P980" s="270"/>
      <c r="Q980" s="270"/>
      <c r="R980" s="270"/>
      <c r="S980" s="270"/>
      <c r="T980" s="271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72" t="s">
        <v>257</v>
      </c>
      <c r="AU980" s="272" t="s">
        <v>89</v>
      </c>
      <c r="AV980" s="14" t="s">
        <v>105</v>
      </c>
      <c r="AW980" s="14" t="s">
        <v>35</v>
      </c>
      <c r="AX980" s="14" t="s">
        <v>79</v>
      </c>
      <c r="AY980" s="272" t="s">
        <v>156</v>
      </c>
    </row>
    <row r="981" spans="1:51" s="13" customFormat="1" ht="12">
      <c r="A981" s="13"/>
      <c r="B981" s="251"/>
      <c r="C981" s="252"/>
      <c r="D981" s="242" t="s">
        <v>257</v>
      </c>
      <c r="E981" s="253" t="s">
        <v>1</v>
      </c>
      <c r="F981" s="254" t="s">
        <v>1392</v>
      </c>
      <c r="G981" s="252"/>
      <c r="H981" s="255">
        <v>9.9</v>
      </c>
      <c r="I981" s="256"/>
      <c r="J981" s="252"/>
      <c r="K981" s="252"/>
      <c r="L981" s="257"/>
      <c r="M981" s="258"/>
      <c r="N981" s="259"/>
      <c r="O981" s="259"/>
      <c r="P981" s="259"/>
      <c r="Q981" s="259"/>
      <c r="R981" s="259"/>
      <c r="S981" s="259"/>
      <c r="T981" s="260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61" t="s">
        <v>257</v>
      </c>
      <c r="AU981" s="261" t="s">
        <v>89</v>
      </c>
      <c r="AV981" s="13" t="s">
        <v>89</v>
      </c>
      <c r="AW981" s="13" t="s">
        <v>35</v>
      </c>
      <c r="AX981" s="13" t="s">
        <v>79</v>
      </c>
      <c r="AY981" s="261" t="s">
        <v>156</v>
      </c>
    </row>
    <row r="982" spans="1:51" s="14" customFormat="1" ht="12">
      <c r="A982" s="14"/>
      <c r="B982" s="262"/>
      <c r="C982" s="263"/>
      <c r="D982" s="242" t="s">
        <v>257</v>
      </c>
      <c r="E982" s="264" t="s">
        <v>1</v>
      </c>
      <c r="F982" s="265" t="s">
        <v>1022</v>
      </c>
      <c r="G982" s="263"/>
      <c r="H982" s="266">
        <v>9.9</v>
      </c>
      <c r="I982" s="267"/>
      <c r="J982" s="263"/>
      <c r="K982" s="263"/>
      <c r="L982" s="268"/>
      <c r="M982" s="269"/>
      <c r="N982" s="270"/>
      <c r="O982" s="270"/>
      <c r="P982" s="270"/>
      <c r="Q982" s="270"/>
      <c r="R982" s="270"/>
      <c r="S982" s="270"/>
      <c r="T982" s="271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2" t="s">
        <v>257</v>
      </c>
      <c r="AU982" s="272" t="s">
        <v>89</v>
      </c>
      <c r="AV982" s="14" t="s">
        <v>105</v>
      </c>
      <c r="AW982" s="14" t="s">
        <v>35</v>
      </c>
      <c r="AX982" s="14" t="s">
        <v>79</v>
      </c>
      <c r="AY982" s="272" t="s">
        <v>156</v>
      </c>
    </row>
    <row r="983" spans="1:51" s="13" customFormat="1" ht="12">
      <c r="A983" s="13"/>
      <c r="B983" s="251"/>
      <c r="C983" s="252"/>
      <c r="D983" s="242" t="s">
        <v>257</v>
      </c>
      <c r="E983" s="253" t="s">
        <v>1</v>
      </c>
      <c r="F983" s="254" t="s">
        <v>1392</v>
      </c>
      <c r="G983" s="252"/>
      <c r="H983" s="255">
        <v>9.9</v>
      </c>
      <c r="I983" s="256"/>
      <c r="J983" s="252"/>
      <c r="K983" s="252"/>
      <c r="L983" s="257"/>
      <c r="M983" s="258"/>
      <c r="N983" s="259"/>
      <c r="O983" s="259"/>
      <c r="P983" s="259"/>
      <c r="Q983" s="259"/>
      <c r="R983" s="259"/>
      <c r="S983" s="259"/>
      <c r="T983" s="260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1" t="s">
        <v>257</v>
      </c>
      <c r="AU983" s="261" t="s">
        <v>89</v>
      </c>
      <c r="AV983" s="13" t="s">
        <v>89</v>
      </c>
      <c r="AW983" s="13" t="s">
        <v>35</v>
      </c>
      <c r="AX983" s="13" t="s">
        <v>79</v>
      </c>
      <c r="AY983" s="261" t="s">
        <v>156</v>
      </c>
    </row>
    <row r="984" spans="1:51" s="14" customFormat="1" ht="12">
      <c r="A984" s="14"/>
      <c r="B984" s="262"/>
      <c r="C984" s="263"/>
      <c r="D984" s="242" t="s">
        <v>257</v>
      </c>
      <c r="E984" s="264" t="s">
        <v>1</v>
      </c>
      <c r="F984" s="265" t="s">
        <v>1011</v>
      </c>
      <c r="G984" s="263"/>
      <c r="H984" s="266">
        <v>9.9</v>
      </c>
      <c r="I984" s="267"/>
      <c r="J984" s="263"/>
      <c r="K984" s="263"/>
      <c r="L984" s="268"/>
      <c r="M984" s="269"/>
      <c r="N984" s="270"/>
      <c r="O984" s="270"/>
      <c r="P984" s="270"/>
      <c r="Q984" s="270"/>
      <c r="R984" s="270"/>
      <c r="S984" s="270"/>
      <c r="T984" s="271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2" t="s">
        <v>257</v>
      </c>
      <c r="AU984" s="272" t="s">
        <v>89</v>
      </c>
      <c r="AV984" s="14" t="s">
        <v>105</v>
      </c>
      <c r="AW984" s="14" t="s">
        <v>35</v>
      </c>
      <c r="AX984" s="14" t="s">
        <v>79</v>
      </c>
      <c r="AY984" s="272" t="s">
        <v>156</v>
      </c>
    </row>
    <row r="985" spans="1:51" s="13" customFormat="1" ht="12">
      <c r="A985" s="13"/>
      <c r="B985" s="251"/>
      <c r="C985" s="252"/>
      <c r="D985" s="242" t="s">
        <v>257</v>
      </c>
      <c r="E985" s="253" t="s">
        <v>1</v>
      </c>
      <c r="F985" s="254" t="s">
        <v>1432</v>
      </c>
      <c r="G985" s="252"/>
      <c r="H985" s="255">
        <v>13.3</v>
      </c>
      <c r="I985" s="256"/>
      <c r="J985" s="252"/>
      <c r="K985" s="252"/>
      <c r="L985" s="257"/>
      <c r="M985" s="258"/>
      <c r="N985" s="259"/>
      <c r="O985" s="259"/>
      <c r="P985" s="259"/>
      <c r="Q985" s="259"/>
      <c r="R985" s="259"/>
      <c r="S985" s="259"/>
      <c r="T985" s="260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1" t="s">
        <v>257</v>
      </c>
      <c r="AU985" s="261" t="s">
        <v>89</v>
      </c>
      <c r="AV985" s="13" t="s">
        <v>89</v>
      </c>
      <c r="AW985" s="13" t="s">
        <v>35</v>
      </c>
      <c r="AX985" s="13" t="s">
        <v>79</v>
      </c>
      <c r="AY985" s="261" t="s">
        <v>156</v>
      </c>
    </row>
    <row r="986" spans="1:51" s="14" customFormat="1" ht="12">
      <c r="A986" s="14"/>
      <c r="B986" s="262"/>
      <c r="C986" s="263"/>
      <c r="D986" s="242" t="s">
        <v>257</v>
      </c>
      <c r="E986" s="264" t="s">
        <v>1</v>
      </c>
      <c r="F986" s="265" t="s">
        <v>1009</v>
      </c>
      <c r="G986" s="263"/>
      <c r="H986" s="266">
        <v>13.3</v>
      </c>
      <c r="I986" s="267"/>
      <c r="J986" s="263"/>
      <c r="K986" s="263"/>
      <c r="L986" s="268"/>
      <c r="M986" s="269"/>
      <c r="N986" s="270"/>
      <c r="O986" s="270"/>
      <c r="P986" s="270"/>
      <c r="Q986" s="270"/>
      <c r="R986" s="270"/>
      <c r="S986" s="270"/>
      <c r="T986" s="271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2" t="s">
        <v>257</v>
      </c>
      <c r="AU986" s="272" t="s">
        <v>89</v>
      </c>
      <c r="AV986" s="14" t="s">
        <v>105</v>
      </c>
      <c r="AW986" s="14" t="s">
        <v>35</v>
      </c>
      <c r="AX986" s="14" t="s">
        <v>79</v>
      </c>
      <c r="AY986" s="272" t="s">
        <v>156</v>
      </c>
    </row>
    <row r="987" spans="1:51" s="13" customFormat="1" ht="12">
      <c r="A987" s="13"/>
      <c r="B987" s="251"/>
      <c r="C987" s="252"/>
      <c r="D987" s="242" t="s">
        <v>257</v>
      </c>
      <c r="E987" s="253" t="s">
        <v>1</v>
      </c>
      <c r="F987" s="254" t="s">
        <v>512</v>
      </c>
      <c r="G987" s="252"/>
      <c r="H987" s="255">
        <v>40</v>
      </c>
      <c r="I987" s="256"/>
      <c r="J987" s="252"/>
      <c r="K987" s="252"/>
      <c r="L987" s="257"/>
      <c r="M987" s="258"/>
      <c r="N987" s="259"/>
      <c r="O987" s="259"/>
      <c r="P987" s="259"/>
      <c r="Q987" s="259"/>
      <c r="R987" s="259"/>
      <c r="S987" s="259"/>
      <c r="T987" s="260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61" t="s">
        <v>257</v>
      </c>
      <c r="AU987" s="261" t="s">
        <v>89</v>
      </c>
      <c r="AV987" s="13" t="s">
        <v>89</v>
      </c>
      <c r="AW987" s="13" t="s">
        <v>35</v>
      </c>
      <c r="AX987" s="13" t="s">
        <v>79</v>
      </c>
      <c r="AY987" s="261" t="s">
        <v>156</v>
      </c>
    </row>
    <row r="988" spans="1:51" s="14" customFormat="1" ht="12">
      <c r="A988" s="14"/>
      <c r="B988" s="262"/>
      <c r="C988" s="263"/>
      <c r="D988" s="242" t="s">
        <v>257</v>
      </c>
      <c r="E988" s="264" t="s">
        <v>1</v>
      </c>
      <c r="F988" s="265" t="s">
        <v>1434</v>
      </c>
      <c r="G988" s="263"/>
      <c r="H988" s="266">
        <v>40</v>
      </c>
      <c r="I988" s="267"/>
      <c r="J988" s="263"/>
      <c r="K988" s="263"/>
      <c r="L988" s="268"/>
      <c r="M988" s="269"/>
      <c r="N988" s="270"/>
      <c r="O988" s="270"/>
      <c r="P988" s="270"/>
      <c r="Q988" s="270"/>
      <c r="R988" s="270"/>
      <c r="S988" s="270"/>
      <c r="T988" s="271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2" t="s">
        <v>257</v>
      </c>
      <c r="AU988" s="272" t="s">
        <v>89</v>
      </c>
      <c r="AV988" s="14" t="s">
        <v>105</v>
      </c>
      <c r="AW988" s="14" t="s">
        <v>35</v>
      </c>
      <c r="AX988" s="14" t="s">
        <v>79</v>
      </c>
      <c r="AY988" s="272" t="s">
        <v>156</v>
      </c>
    </row>
    <row r="989" spans="1:51" s="15" customFormat="1" ht="12">
      <c r="A989" s="15"/>
      <c r="B989" s="284"/>
      <c r="C989" s="285"/>
      <c r="D989" s="242" t="s">
        <v>257</v>
      </c>
      <c r="E989" s="286" t="s">
        <v>1</v>
      </c>
      <c r="F989" s="287" t="s">
        <v>342</v>
      </c>
      <c r="G989" s="285"/>
      <c r="H989" s="288">
        <v>109.425</v>
      </c>
      <c r="I989" s="289"/>
      <c r="J989" s="285"/>
      <c r="K989" s="285"/>
      <c r="L989" s="290"/>
      <c r="M989" s="291"/>
      <c r="N989" s="292"/>
      <c r="O989" s="292"/>
      <c r="P989" s="292"/>
      <c r="Q989" s="292"/>
      <c r="R989" s="292"/>
      <c r="S989" s="292"/>
      <c r="T989" s="293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94" t="s">
        <v>257</v>
      </c>
      <c r="AU989" s="294" t="s">
        <v>89</v>
      </c>
      <c r="AV989" s="15" t="s">
        <v>155</v>
      </c>
      <c r="AW989" s="15" t="s">
        <v>35</v>
      </c>
      <c r="AX989" s="15" t="s">
        <v>87</v>
      </c>
      <c r="AY989" s="294" t="s">
        <v>156</v>
      </c>
    </row>
    <row r="990" spans="1:65" s="2" customFormat="1" ht="24.15" customHeight="1">
      <c r="A990" s="38"/>
      <c r="B990" s="39"/>
      <c r="C990" s="228" t="s">
        <v>1435</v>
      </c>
      <c r="D990" s="228" t="s">
        <v>159</v>
      </c>
      <c r="E990" s="229" t="s">
        <v>1436</v>
      </c>
      <c r="F990" s="230" t="s">
        <v>1437</v>
      </c>
      <c r="G990" s="231" t="s">
        <v>301</v>
      </c>
      <c r="H990" s="232">
        <v>1.873</v>
      </c>
      <c r="I990" s="233"/>
      <c r="J990" s="234">
        <f>ROUND(I990*H990,2)</f>
        <v>0</v>
      </c>
      <c r="K990" s="235"/>
      <c r="L990" s="44"/>
      <c r="M990" s="236" t="s">
        <v>1</v>
      </c>
      <c r="N990" s="237" t="s">
        <v>44</v>
      </c>
      <c r="O990" s="91"/>
      <c r="P990" s="238">
        <f>O990*H990</f>
        <v>0</v>
      </c>
      <c r="Q990" s="238">
        <v>0</v>
      </c>
      <c r="R990" s="238">
        <f>Q990*H990</f>
        <v>0</v>
      </c>
      <c r="S990" s="238">
        <v>0</v>
      </c>
      <c r="T990" s="239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40" t="s">
        <v>327</v>
      </c>
      <c r="AT990" s="240" t="s">
        <v>159</v>
      </c>
      <c r="AU990" s="240" t="s">
        <v>89</v>
      </c>
      <c r="AY990" s="17" t="s">
        <v>156</v>
      </c>
      <c r="BE990" s="241">
        <f>IF(N990="základní",J990,0)</f>
        <v>0</v>
      </c>
      <c r="BF990" s="241">
        <f>IF(N990="snížená",J990,0)</f>
        <v>0</v>
      </c>
      <c r="BG990" s="241">
        <f>IF(N990="zákl. přenesená",J990,0)</f>
        <v>0</v>
      </c>
      <c r="BH990" s="241">
        <f>IF(N990="sníž. přenesená",J990,0)</f>
        <v>0</v>
      </c>
      <c r="BI990" s="241">
        <f>IF(N990="nulová",J990,0)</f>
        <v>0</v>
      </c>
      <c r="BJ990" s="17" t="s">
        <v>87</v>
      </c>
      <c r="BK990" s="241">
        <f>ROUND(I990*H990,2)</f>
        <v>0</v>
      </c>
      <c r="BL990" s="17" t="s">
        <v>327</v>
      </c>
      <c r="BM990" s="240" t="s">
        <v>1438</v>
      </c>
    </row>
    <row r="991" spans="1:47" s="2" customFormat="1" ht="12">
      <c r="A991" s="38"/>
      <c r="B991" s="39"/>
      <c r="C991" s="40"/>
      <c r="D991" s="242" t="s">
        <v>165</v>
      </c>
      <c r="E991" s="40"/>
      <c r="F991" s="243" t="s">
        <v>1439</v>
      </c>
      <c r="G991" s="40"/>
      <c r="H991" s="40"/>
      <c r="I991" s="244"/>
      <c r="J991" s="40"/>
      <c r="K991" s="40"/>
      <c r="L991" s="44"/>
      <c r="M991" s="245"/>
      <c r="N991" s="246"/>
      <c r="O991" s="91"/>
      <c r="P991" s="91"/>
      <c r="Q991" s="91"/>
      <c r="R991" s="91"/>
      <c r="S991" s="91"/>
      <c r="T991" s="92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T991" s="17" t="s">
        <v>165</v>
      </c>
      <c r="AU991" s="17" t="s">
        <v>89</v>
      </c>
    </row>
    <row r="992" spans="1:63" s="12" customFormat="1" ht="22.8" customHeight="1">
      <c r="A992" s="12"/>
      <c r="B992" s="212"/>
      <c r="C992" s="213"/>
      <c r="D992" s="214" t="s">
        <v>78</v>
      </c>
      <c r="E992" s="226" t="s">
        <v>1440</v>
      </c>
      <c r="F992" s="226" t="s">
        <v>1441</v>
      </c>
      <c r="G992" s="213"/>
      <c r="H992" s="213"/>
      <c r="I992" s="216"/>
      <c r="J992" s="227">
        <f>BK992</f>
        <v>0</v>
      </c>
      <c r="K992" s="213"/>
      <c r="L992" s="218"/>
      <c r="M992" s="219"/>
      <c r="N992" s="220"/>
      <c r="O992" s="220"/>
      <c r="P992" s="221">
        <f>SUM(P993:P1033)</f>
        <v>0</v>
      </c>
      <c r="Q992" s="220"/>
      <c r="R992" s="221">
        <f>SUM(R993:R1033)</f>
        <v>0.38419139999999996</v>
      </c>
      <c r="S992" s="220"/>
      <c r="T992" s="222">
        <f>SUM(T993:T1033)</f>
        <v>0</v>
      </c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R992" s="223" t="s">
        <v>89</v>
      </c>
      <c r="AT992" s="224" t="s">
        <v>78</v>
      </c>
      <c r="AU992" s="224" t="s">
        <v>87</v>
      </c>
      <c r="AY992" s="223" t="s">
        <v>156</v>
      </c>
      <c r="BK992" s="225">
        <f>SUM(BK993:BK1033)</f>
        <v>0</v>
      </c>
    </row>
    <row r="993" spans="1:65" s="2" customFormat="1" ht="24.15" customHeight="1">
      <c r="A993" s="38"/>
      <c r="B993" s="39"/>
      <c r="C993" s="228" t="s">
        <v>1442</v>
      </c>
      <c r="D993" s="228" t="s">
        <v>159</v>
      </c>
      <c r="E993" s="229" t="s">
        <v>1443</v>
      </c>
      <c r="F993" s="230" t="s">
        <v>1444</v>
      </c>
      <c r="G993" s="231" t="s">
        <v>254</v>
      </c>
      <c r="H993" s="232">
        <v>13.6</v>
      </c>
      <c r="I993" s="233"/>
      <c r="J993" s="234">
        <f>ROUND(I993*H993,2)</f>
        <v>0</v>
      </c>
      <c r="K993" s="235"/>
      <c r="L993" s="44"/>
      <c r="M993" s="236" t="s">
        <v>1</v>
      </c>
      <c r="N993" s="237" t="s">
        <v>44</v>
      </c>
      <c r="O993" s="91"/>
      <c r="P993" s="238">
        <f>O993*H993</f>
        <v>0</v>
      </c>
      <c r="Q993" s="238">
        <v>0.00297</v>
      </c>
      <c r="R993" s="238">
        <f>Q993*H993</f>
        <v>0.040392</v>
      </c>
      <c r="S993" s="238">
        <v>0</v>
      </c>
      <c r="T993" s="239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40" t="s">
        <v>327</v>
      </c>
      <c r="AT993" s="240" t="s">
        <v>159</v>
      </c>
      <c r="AU993" s="240" t="s">
        <v>89</v>
      </c>
      <c r="AY993" s="17" t="s">
        <v>156</v>
      </c>
      <c r="BE993" s="241">
        <f>IF(N993="základní",J993,0)</f>
        <v>0</v>
      </c>
      <c r="BF993" s="241">
        <f>IF(N993="snížená",J993,0)</f>
        <v>0</v>
      </c>
      <c r="BG993" s="241">
        <f>IF(N993="zákl. přenesená",J993,0)</f>
        <v>0</v>
      </c>
      <c r="BH993" s="241">
        <f>IF(N993="sníž. přenesená",J993,0)</f>
        <v>0</v>
      </c>
      <c r="BI993" s="241">
        <f>IF(N993="nulová",J993,0)</f>
        <v>0</v>
      </c>
      <c r="BJ993" s="17" t="s">
        <v>87</v>
      </c>
      <c r="BK993" s="241">
        <f>ROUND(I993*H993,2)</f>
        <v>0</v>
      </c>
      <c r="BL993" s="17" t="s">
        <v>327</v>
      </c>
      <c r="BM993" s="240" t="s">
        <v>1445</v>
      </c>
    </row>
    <row r="994" spans="1:47" s="2" customFormat="1" ht="12">
      <c r="A994" s="38"/>
      <c r="B994" s="39"/>
      <c r="C994" s="40"/>
      <c r="D994" s="242" t="s">
        <v>165</v>
      </c>
      <c r="E994" s="40"/>
      <c r="F994" s="243" t="s">
        <v>1446</v>
      </c>
      <c r="G994" s="40"/>
      <c r="H994" s="40"/>
      <c r="I994" s="244"/>
      <c r="J994" s="40"/>
      <c r="K994" s="40"/>
      <c r="L994" s="44"/>
      <c r="M994" s="245"/>
      <c r="N994" s="246"/>
      <c r="O994" s="91"/>
      <c r="P994" s="91"/>
      <c r="Q994" s="91"/>
      <c r="R994" s="91"/>
      <c r="S994" s="91"/>
      <c r="T994" s="92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T994" s="17" t="s">
        <v>165</v>
      </c>
      <c r="AU994" s="17" t="s">
        <v>89</v>
      </c>
    </row>
    <row r="995" spans="1:51" s="13" customFormat="1" ht="12">
      <c r="A995" s="13"/>
      <c r="B995" s="251"/>
      <c r="C995" s="252"/>
      <c r="D995" s="242" t="s">
        <v>257</v>
      </c>
      <c r="E995" s="253" t="s">
        <v>1</v>
      </c>
      <c r="F995" s="254" t="s">
        <v>1382</v>
      </c>
      <c r="G995" s="252"/>
      <c r="H995" s="255">
        <v>3.6</v>
      </c>
      <c r="I995" s="256"/>
      <c r="J995" s="252"/>
      <c r="K995" s="252"/>
      <c r="L995" s="257"/>
      <c r="M995" s="258"/>
      <c r="N995" s="259"/>
      <c r="O995" s="259"/>
      <c r="P995" s="259"/>
      <c r="Q995" s="259"/>
      <c r="R995" s="259"/>
      <c r="S995" s="259"/>
      <c r="T995" s="260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1" t="s">
        <v>257</v>
      </c>
      <c r="AU995" s="261" t="s">
        <v>89</v>
      </c>
      <c r="AV995" s="13" t="s">
        <v>89</v>
      </c>
      <c r="AW995" s="13" t="s">
        <v>35</v>
      </c>
      <c r="AX995" s="13" t="s">
        <v>79</v>
      </c>
      <c r="AY995" s="261" t="s">
        <v>156</v>
      </c>
    </row>
    <row r="996" spans="1:51" s="14" customFormat="1" ht="12">
      <c r="A996" s="14"/>
      <c r="B996" s="262"/>
      <c r="C996" s="263"/>
      <c r="D996" s="242" t="s">
        <v>257</v>
      </c>
      <c r="E996" s="264" t="s">
        <v>1</v>
      </c>
      <c r="F996" s="265" t="s">
        <v>809</v>
      </c>
      <c r="G996" s="263"/>
      <c r="H996" s="266">
        <v>3.6</v>
      </c>
      <c r="I996" s="267"/>
      <c r="J996" s="263"/>
      <c r="K996" s="263"/>
      <c r="L996" s="268"/>
      <c r="M996" s="269"/>
      <c r="N996" s="270"/>
      <c r="O996" s="270"/>
      <c r="P996" s="270"/>
      <c r="Q996" s="270"/>
      <c r="R996" s="270"/>
      <c r="S996" s="270"/>
      <c r="T996" s="271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2" t="s">
        <v>257</v>
      </c>
      <c r="AU996" s="272" t="s">
        <v>89</v>
      </c>
      <c r="AV996" s="14" t="s">
        <v>105</v>
      </c>
      <c r="AW996" s="14" t="s">
        <v>35</v>
      </c>
      <c r="AX996" s="14" t="s">
        <v>79</v>
      </c>
      <c r="AY996" s="272" t="s">
        <v>156</v>
      </c>
    </row>
    <row r="997" spans="1:51" s="13" customFormat="1" ht="12">
      <c r="A997" s="13"/>
      <c r="B997" s="251"/>
      <c r="C997" s="252"/>
      <c r="D997" s="242" t="s">
        <v>257</v>
      </c>
      <c r="E997" s="253" t="s">
        <v>1</v>
      </c>
      <c r="F997" s="254" t="s">
        <v>205</v>
      </c>
      <c r="G997" s="252"/>
      <c r="H997" s="255">
        <v>10</v>
      </c>
      <c r="I997" s="256"/>
      <c r="J997" s="252"/>
      <c r="K997" s="252"/>
      <c r="L997" s="257"/>
      <c r="M997" s="258"/>
      <c r="N997" s="259"/>
      <c r="O997" s="259"/>
      <c r="P997" s="259"/>
      <c r="Q997" s="259"/>
      <c r="R997" s="259"/>
      <c r="S997" s="259"/>
      <c r="T997" s="260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61" t="s">
        <v>257</v>
      </c>
      <c r="AU997" s="261" t="s">
        <v>89</v>
      </c>
      <c r="AV997" s="13" t="s">
        <v>89</v>
      </c>
      <c r="AW997" s="13" t="s">
        <v>35</v>
      </c>
      <c r="AX997" s="13" t="s">
        <v>79</v>
      </c>
      <c r="AY997" s="261" t="s">
        <v>156</v>
      </c>
    </row>
    <row r="998" spans="1:51" s="14" customFormat="1" ht="12">
      <c r="A998" s="14"/>
      <c r="B998" s="262"/>
      <c r="C998" s="263"/>
      <c r="D998" s="242" t="s">
        <v>257</v>
      </c>
      <c r="E998" s="264" t="s">
        <v>1</v>
      </c>
      <c r="F998" s="265" t="s">
        <v>1447</v>
      </c>
      <c r="G998" s="263"/>
      <c r="H998" s="266">
        <v>10</v>
      </c>
      <c r="I998" s="267"/>
      <c r="J998" s="263"/>
      <c r="K998" s="263"/>
      <c r="L998" s="268"/>
      <c r="M998" s="269"/>
      <c r="N998" s="270"/>
      <c r="O998" s="270"/>
      <c r="P998" s="270"/>
      <c r="Q998" s="270"/>
      <c r="R998" s="270"/>
      <c r="S998" s="270"/>
      <c r="T998" s="271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2" t="s">
        <v>257</v>
      </c>
      <c r="AU998" s="272" t="s">
        <v>89</v>
      </c>
      <c r="AV998" s="14" t="s">
        <v>105</v>
      </c>
      <c r="AW998" s="14" t="s">
        <v>35</v>
      </c>
      <c r="AX998" s="14" t="s">
        <v>79</v>
      </c>
      <c r="AY998" s="272" t="s">
        <v>156</v>
      </c>
    </row>
    <row r="999" spans="1:51" s="15" customFormat="1" ht="12">
      <c r="A999" s="15"/>
      <c r="B999" s="284"/>
      <c r="C999" s="285"/>
      <c r="D999" s="242" t="s">
        <v>257</v>
      </c>
      <c r="E999" s="286" t="s">
        <v>1</v>
      </c>
      <c r="F999" s="287" t="s">
        <v>342</v>
      </c>
      <c r="G999" s="285"/>
      <c r="H999" s="288">
        <v>13.6</v>
      </c>
      <c r="I999" s="289"/>
      <c r="J999" s="285"/>
      <c r="K999" s="285"/>
      <c r="L999" s="290"/>
      <c r="M999" s="291"/>
      <c r="N999" s="292"/>
      <c r="O999" s="292"/>
      <c r="P999" s="292"/>
      <c r="Q999" s="292"/>
      <c r="R999" s="292"/>
      <c r="S999" s="292"/>
      <c r="T999" s="293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94" t="s">
        <v>257</v>
      </c>
      <c r="AU999" s="294" t="s">
        <v>89</v>
      </c>
      <c r="AV999" s="15" t="s">
        <v>155</v>
      </c>
      <c r="AW999" s="15" t="s">
        <v>35</v>
      </c>
      <c r="AX999" s="15" t="s">
        <v>87</v>
      </c>
      <c r="AY999" s="294" t="s">
        <v>156</v>
      </c>
    </row>
    <row r="1000" spans="1:65" s="2" customFormat="1" ht="37.8" customHeight="1">
      <c r="A1000" s="38"/>
      <c r="B1000" s="39"/>
      <c r="C1000" s="228" t="s">
        <v>1448</v>
      </c>
      <c r="D1000" s="228" t="s">
        <v>159</v>
      </c>
      <c r="E1000" s="229" t="s">
        <v>1449</v>
      </c>
      <c r="F1000" s="230" t="s">
        <v>1450</v>
      </c>
      <c r="G1000" s="231" t="s">
        <v>254</v>
      </c>
      <c r="H1000" s="232">
        <v>11.7</v>
      </c>
      <c r="I1000" s="233"/>
      <c r="J1000" s="234">
        <f>ROUND(I1000*H1000,2)</f>
        <v>0</v>
      </c>
      <c r="K1000" s="235"/>
      <c r="L1000" s="44"/>
      <c r="M1000" s="236" t="s">
        <v>1</v>
      </c>
      <c r="N1000" s="237" t="s">
        <v>44</v>
      </c>
      <c r="O1000" s="91"/>
      <c r="P1000" s="238">
        <f>O1000*H1000</f>
        <v>0</v>
      </c>
      <c r="Q1000" s="238">
        <v>0.00712</v>
      </c>
      <c r="R1000" s="238">
        <f>Q1000*H1000</f>
        <v>0.08330399999999999</v>
      </c>
      <c r="S1000" s="238">
        <v>0</v>
      </c>
      <c r="T1000" s="239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40" t="s">
        <v>327</v>
      </c>
      <c r="AT1000" s="240" t="s">
        <v>159</v>
      </c>
      <c r="AU1000" s="240" t="s">
        <v>89</v>
      </c>
      <c r="AY1000" s="17" t="s">
        <v>156</v>
      </c>
      <c r="BE1000" s="241">
        <f>IF(N1000="základní",J1000,0)</f>
        <v>0</v>
      </c>
      <c r="BF1000" s="241">
        <f>IF(N1000="snížená",J1000,0)</f>
        <v>0</v>
      </c>
      <c r="BG1000" s="241">
        <f>IF(N1000="zákl. přenesená",J1000,0)</f>
        <v>0</v>
      </c>
      <c r="BH1000" s="241">
        <f>IF(N1000="sníž. přenesená",J1000,0)</f>
        <v>0</v>
      </c>
      <c r="BI1000" s="241">
        <f>IF(N1000="nulová",J1000,0)</f>
        <v>0</v>
      </c>
      <c r="BJ1000" s="17" t="s">
        <v>87</v>
      </c>
      <c r="BK1000" s="241">
        <f>ROUND(I1000*H1000,2)</f>
        <v>0</v>
      </c>
      <c r="BL1000" s="17" t="s">
        <v>327</v>
      </c>
      <c r="BM1000" s="240" t="s">
        <v>1451</v>
      </c>
    </row>
    <row r="1001" spans="1:47" s="2" customFormat="1" ht="12">
      <c r="A1001" s="38"/>
      <c r="B1001" s="39"/>
      <c r="C1001" s="40"/>
      <c r="D1001" s="242" t="s">
        <v>165</v>
      </c>
      <c r="E1001" s="40"/>
      <c r="F1001" s="243" t="s">
        <v>1452</v>
      </c>
      <c r="G1001" s="40"/>
      <c r="H1001" s="40"/>
      <c r="I1001" s="244"/>
      <c r="J1001" s="40"/>
      <c r="K1001" s="40"/>
      <c r="L1001" s="44"/>
      <c r="M1001" s="245"/>
      <c r="N1001" s="246"/>
      <c r="O1001" s="91"/>
      <c r="P1001" s="91"/>
      <c r="Q1001" s="91"/>
      <c r="R1001" s="91"/>
      <c r="S1001" s="91"/>
      <c r="T1001" s="92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T1001" s="17" t="s">
        <v>165</v>
      </c>
      <c r="AU1001" s="17" t="s">
        <v>89</v>
      </c>
    </row>
    <row r="1002" spans="1:51" s="13" customFormat="1" ht="12">
      <c r="A1002" s="13"/>
      <c r="B1002" s="251"/>
      <c r="C1002" s="252"/>
      <c r="D1002" s="242" t="s">
        <v>257</v>
      </c>
      <c r="E1002" s="253" t="s">
        <v>1</v>
      </c>
      <c r="F1002" s="254" t="s">
        <v>1453</v>
      </c>
      <c r="G1002" s="252"/>
      <c r="H1002" s="255">
        <v>11.7</v>
      </c>
      <c r="I1002" s="256"/>
      <c r="J1002" s="252"/>
      <c r="K1002" s="252"/>
      <c r="L1002" s="257"/>
      <c r="M1002" s="258"/>
      <c r="N1002" s="259"/>
      <c r="O1002" s="259"/>
      <c r="P1002" s="259"/>
      <c r="Q1002" s="259"/>
      <c r="R1002" s="259"/>
      <c r="S1002" s="259"/>
      <c r="T1002" s="260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1" t="s">
        <v>257</v>
      </c>
      <c r="AU1002" s="261" t="s">
        <v>89</v>
      </c>
      <c r="AV1002" s="13" t="s">
        <v>89</v>
      </c>
      <c r="AW1002" s="13" t="s">
        <v>35</v>
      </c>
      <c r="AX1002" s="13" t="s">
        <v>79</v>
      </c>
      <c r="AY1002" s="261" t="s">
        <v>156</v>
      </c>
    </row>
    <row r="1003" spans="1:51" s="14" customFormat="1" ht="12">
      <c r="A1003" s="14"/>
      <c r="B1003" s="262"/>
      <c r="C1003" s="263"/>
      <c r="D1003" s="242" t="s">
        <v>257</v>
      </c>
      <c r="E1003" s="264" t="s">
        <v>1</v>
      </c>
      <c r="F1003" s="265" t="s">
        <v>1454</v>
      </c>
      <c r="G1003" s="263"/>
      <c r="H1003" s="266">
        <v>11.7</v>
      </c>
      <c r="I1003" s="267"/>
      <c r="J1003" s="263"/>
      <c r="K1003" s="263"/>
      <c r="L1003" s="268"/>
      <c r="M1003" s="269"/>
      <c r="N1003" s="270"/>
      <c r="O1003" s="270"/>
      <c r="P1003" s="270"/>
      <c r="Q1003" s="270"/>
      <c r="R1003" s="270"/>
      <c r="S1003" s="270"/>
      <c r="T1003" s="271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2" t="s">
        <v>257</v>
      </c>
      <c r="AU1003" s="272" t="s">
        <v>89</v>
      </c>
      <c r="AV1003" s="14" t="s">
        <v>105</v>
      </c>
      <c r="AW1003" s="14" t="s">
        <v>35</v>
      </c>
      <c r="AX1003" s="14" t="s">
        <v>87</v>
      </c>
      <c r="AY1003" s="272" t="s">
        <v>156</v>
      </c>
    </row>
    <row r="1004" spans="1:65" s="2" customFormat="1" ht="24.15" customHeight="1">
      <c r="A1004" s="38"/>
      <c r="B1004" s="39"/>
      <c r="C1004" s="228" t="s">
        <v>1455</v>
      </c>
      <c r="D1004" s="228" t="s">
        <v>159</v>
      </c>
      <c r="E1004" s="229" t="s">
        <v>1456</v>
      </c>
      <c r="F1004" s="230" t="s">
        <v>1457</v>
      </c>
      <c r="G1004" s="231" t="s">
        <v>254</v>
      </c>
      <c r="H1004" s="232">
        <v>3.4</v>
      </c>
      <c r="I1004" s="233"/>
      <c r="J1004" s="234">
        <f>ROUND(I1004*H1004,2)</f>
        <v>0</v>
      </c>
      <c r="K1004" s="235"/>
      <c r="L1004" s="44"/>
      <c r="M1004" s="236" t="s">
        <v>1</v>
      </c>
      <c r="N1004" s="237" t="s">
        <v>44</v>
      </c>
      <c r="O1004" s="91"/>
      <c r="P1004" s="238">
        <f>O1004*H1004</f>
        <v>0</v>
      </c>
      <c r="Q1004" s="238">
        <v>0.00291</v>
      </c>
      <c r="R1004" s="238">
        <f>Q1004*H1004</f>
        <v>0.009894</v>
      </c>
      <c r="S1004" s="238">
        <v>0</v>
      </c>
      <c r="T1004" s="239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40" t="s">
        <v>327</v>
      </c>
      <c r="AT1004" s="240" t="s">
        <v>159</v>
      </c>
      <c r="AU1004" s="240" t="s">
        <v>89</v>
      </c>
      <c r="AY1004" s="17" t="s">
        <v>156</v>
      </c>
      <c r="BE1004" s="241">
        <f>IF(N1004="základní",J1004,0)</f>
        <v>0</v>
      </c>
      <c r="BF1004" s="241">
        <f>IF(N1004="snížená",J1004,0)</f>
        <v>0</v>
      </c>
      <c r="BG1004" s="241">
        <f>IF(N1004="zákl. přenesená",J1004,0)</f>
        <v>0</v>
      </c>
      <c r="BH1004" s="241">
        <f>IF(N1004="sníž. přenesená",J1004,0)</f>
        <v>0</v>
      </c>
      <c r="BI1004" s="241">
        <f>IF(N1004="nulová",J1004,0)</f>
        <v>0</v>
      </c>
      <c r="BJ1004" s="17" t="s">
        <v>87</v>
      </c>
      <c r="BK1004" s="241">
        <f>ROUND(I1004*H1004,2)</f>
        <v>0</v>
      </c>
      <c r="BL1004" s="17" t="s">
        <v>327</v>
      </c>
      <c r="BM1004" s="240" t="s">
        <v>1458</v>
      </c>
    </row>
    <row r="1005" spans="1:47" s="2" customFormat="1" ht="12">
      <c r="A1005" s="38"/>
      <c r="B1005" s="39"/>
      <c r="C1005" s="40"/>
      <c r="D1005" s="242" t="s">
        <v>165</v>
      </c>
      <c r="E1005" s="40"/>
      <c r="F1005" s="243" t="s">
        <v>1459</v>
      </c>
      <c r="G1005" s="40"/>
      <c r="H1005" s="40"/>
      <c r="I1005" s="244"/>
      <c r="J1005" s="40"/>
      <c r="K1005" s="40"/>
      <c r="L1005" s="44"/>
      <c r="M1005" s="245"/>
      <c r="N1005" s="246"/>
      <c r="O1005" s="91"/>
      <c r="P1005" s="91"/>
      <c r="Q1005" s="91"/>
      <c r="R1005" s="91"/>
      <c r="S1005" s="91"/>
      <c r="T1005" s="92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T1005" s="17" t="s">
        <v>165</v>
      </c>
      <c r="AU1005" s="17" t="s">
        <v>89</v>
      </c>
    </row>
    <row r="1006" spans="1:51" s="13" customFormat="1" ht="12">
      <c r="A1006" s="13"/>
      <c r="B1006" s="251"/>
      <c r="C1006" s="252"/>
      <c r="D1006" s="242" t="s">
        <v>257</v>
      </c>
      <c r="E1006" s="253" t="s">
        <v>1</v>
      </c>
      <c r="F1006" s="254" t="s">
        <v>1460</v>
      </c>
      <c r="G1006" s="252"/>
      <c r="H1006" s="255">
        <v>3.4</v>
      </c>
      <c r="I1006" s="256"/>
      <c r="J1006" s="252"/>
      <c r="K1006" s="252"/>
      <c r="L1006" s="257"/>
      <c r="M1006" s="258"/>
      <c r="N1006" s="259"/>
      <c r="O1006" s="259"/>
      <c r="P1006" s="259"/>
      <c r="Q1006" s="259"/>
      <c r="R1006" s="259"/>
      <c r="S1006" s="259"/>
      <c r="T1006" s="260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1" t="s">
        <v>257</v>
      </c>
      <c r="AU1006" s="261" t="s">
        <v>89</v>
      </c>
      <c r="AV1006" s="13" t="s">
        <v>89</v>
      </c>
      <c r="AW1006" s="13" t="s">
        <v>35</v>
      </c>
      <c r="AX1006" s="13" t="s">
        <v>87</v>
      </c>
      <c r="AY1006" s="261" t="s">
        <v>156</v>
      </c>
    </row>
    <row r="1007" spans="1:65" s="2" customFormat="1" ht="37.8" customHeight="1">
      <c r="A1007" s="38"/>
      <c r="B1007" s="39"/>
      <c r="C1007" s="228" t="s">
        <v>1461</v>
      </c>
      <c r="D1007" s="228" t="s">
        <v>159</v>
      </c>
      <c r="E1007" s="229" t="s">
        <v>1462</v>
      </c>
      <c r="F1007" s="230" t="s">
        <v>1463</v>
      </c>
      <c r="G1007" s="231" t="s">
        <v>254</v>
      </c>
      <c r="H1007" s="232">
        <v>21.74</v>
      </c>
      <c r="I1007" s="233"/>
      <c r="J1007" s="234">
        <f>ROUND(I1007*H1007,2)</f>
        <v>0</v>
      </c>
      <c r="K1007" s="235"/>
      <c r="L1007" s="44"/>
      <c r="M1007" s="236" t="s">
        <v>1</v>
      </c>
      <c r="N1007" s="237" t="s">
        <v>44</v>
      </c>
      <c r="O1007" s="91"/>
      <c r="P1007" s="238">
        <f>O1007*H1007</f>
        <v>0</v>
      </c>
      <c r="Q1007" s="238">
        <v>0.00436</v>
      </c>
      <c r="R1007" s="238">
        <f>Q1007*H1007</f>
        <v>0.09478639999999999</v>
      </c>
      <c r="S1007" s="238">
        <v>0</v>
      </c>
      <c r="T1007" s="239">
        <f>S1007*H1007</f>
        <v>0</v>
      </c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R1007" s="240" t="s">
        <v>327</v>
      </c>
      <c r="AT1007" s="240" t="s">
        <v>159</v>
      </c>
      <c r="AU1007" s="240" t="s">
        <v>89</v>
      </c>
      <c r="AY1007" s="17" t="s">
        <v>156</v>
      </c>
      <c r="BE1007" s="241">
        <f>IF(N1007="základní",J1007,0)</f>
        <v>0</v>
      </c>
      <c r="BF1007" s="241">
        <f>IF(N1007="snížená",J1007,0)</f>
        <v>0</v>
      </c>
      <c r="BG1007" s="241">
        <f>IF(N1007="zákl. přenesená",J1007,0)</f>
        <v>0</v>
      </c>
      <c r="BH1007" s="241">
        <f>IF(N1007="sníž. přenesená",J1007,0)</f>
        <v>0</v>
      </c>
      <c r="BI1007" s="241">
        <f>IF(N1007="nulová",J1007,0)</f>
        <v>0</v>
      </c>
      <c r="BJ1007" s="17" t="s">
        <v>87</v>
      </c>
      <c r="BK1007" s="241">
        <f>ROUND(I1007*H1007,2)</f>
        <v>0</v>
      </c>
      <c r="BL1007" s="17" t="s">
        <v>327</v>
      </c>
      <c r="BM1007" s="240" t="s">
        <v>1464</v>
      </c>
    </row>
    <row r="1008" spans="1:47" s="2" customFormat="1" ht="12">
      <c r="A1008" s="38"/>
      <c r="B1008" s="39"/>
      <c r="C1008" s="40"/>
      <c r="D1008" s="242" t="s">
        <v>165</v>
      </c>
      <c r="E1008" s="40"/>
      <c r="F1008" s="243" t="s">
        <v>1465</v>
      </c>
      <c r="G1008" s="40"/>
      <c r="H1008" s="40"/>
      <c r="I1008" s="244"/>
      <c r="J1008" s="40"/>
      <c r="K1008" s="40"/>
      <c r="L1008" s="44"/>
      <c r="M1008" s="245"/>
      <c r="N1008" s="246"/>
      <c r="O1008" s="91"/>
      <c r="P1008" s="91"/>
      <c r="Q1008" s="91"/>
      <c r="R1008" s="91"/>
      <c r="S1008" s="91"/>
      <c r="T1008" s="92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T1008" s="17" t="s">
        <v>165</v>
      </c>
      <c r="AU1008" s="17" t="s">
        <v>89</v>
      </c>
    </row>
    <row r="1009" spans="1:51" s="13" customFormat="1" ht="12">
      <c r="A1009" s="13"/>
      <c r="B1009" s="251"/>
      <c r="C1009" s="252"/>
      <c r="D1009" s="242" t="s">
        <v>257</v>
      </c>
      <c r="E1009" s="253" t="s">
        <v>1</v>
      </c>
      <c r="F1009" s="254" t="s">
        <v>168</v>
      </c>
      <c r="G1009" s="252"/>
      <c r="H1009" s="255">
        <v>5</v>
      </c>
      <c r="I1009" s="256"/>
      <c r="J1009" s="252"/>
      <c r="K1009" s="252"/>
      <c r="L1009" s="257"/>
      <c r="M1009" s="258"/>
      <c r="N1009" s="259"/>
      <c r="O1009" s="259"/>
      <c r="P1009" s="259"/>
      <c r="Q1009" s="259"/>
      <c r="R1009" s="259"/>
      <c r="S1009" s="259"/>
      <c r="T1009" s="260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1" t="s">
        <v>257</v>
      </c>
      <c r="AU1009" s="261" t="s">
        <v>89</v>
      </c>
      <c r="AV1009" s="13" t="s">
        <v>89</v>
      </c>
      <c r="AW1009" s="13" t="s">
        <v>35</v>
      </c>
      <c r="AX1009" s="13" t="s">
        <v>79</v>
      </c>
      <c r="AY1009" s="261" t="s">
        <v>156</v>
      </c>
    </row>
    <row r="1010" spans="1:51" s="14" customFormat="1" ht="12">
      <c r="A1010" s="14"/>
      <c r="B1010" s="262"/>
      <c r="C1010" s="263"/>
      <c r="D1010" s="242" t="s">
        <v>257</v>
      </c>
      <c r="E1010" s="264" t="s">
        <v>1</v>
      </c>
      <c r="F1010" s="265" t="s">
        <v>1466</v>
      </c>
      <c r="G1010" s="263"/>
      <c r="H1010" s="266">
        <v>5</v>
      </c>
      <c r="I1010" s="267"/>
      <c r="J1010" s="263"/>
      <c r="K1010" s="263"/>
      <c r="L1010" s="268"/>
      <c r="M1010" s="269"/>
      <c r="N1010" s="270"/>
      <c r="O1010" s="270"/>
      <c r="P1010" s="270"/>
      <c r="Q1010" s="270"/>
      <c r="R1010" s="270"/>
      <c r="S1010" s="270"/>
      <c r="T1010" s="271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2" t="s">
        <v>257</v>
      </c>
      <c r="AU1010" s="272" t="s">
        <v>89</v>
      </c>
      <c r="AV1010" s="14" t="s">
        <v>105</v>
      </c>
      <c r="AW1010" s="14" t="s">
        <v>35</v>
      </c>
      <c r="AX1010" s="14" t="s">
        <v>79</v>
      </c>
      <c r="AY1010" s="272" t="s">
        <v>156</v>
      </c>
    </row>
    <row r="1011" spans="1:51" s="13" customFormat="1" ht="12">
      <c r="A1011" s="13"/>
      <c r="B1011" s="251"/>
      <c r="C1011" s="252"/>
      <c r="D1011" s="242" t="s">
        <v>257</v>
      </c>
      <c r="E1011" s="253" t="s">
        <v>1</v>
      </c>
      <c r="F1011" s="254" t="s">
        <v>1467</v>
      </c>
      <c r="G1011" s="252"/>
      <c r="H1011" s="255">
        <v>16.74</v>
      </c>
      <c r="I1011" s="256"/>
      <c r="J1011" s="252"/>
      <c r="K1011" s="252"/>
      <c r="L1011" s="257"/>
      <c r="M1011" s="258"/>
      <c r="N1011" s="259"/>
      <c r="O1011" s="259"/>
      <c r="P1011" s="259"/>
      <c r="Q1011" s="259"/>
      <c r="R1011" s="259"/>
      <c r="S1011" s="259"/>
      <c r="T1011" s="260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61" t="s">
        <v>257</v>
      </c>
      <c r="AU1011" s="261" t="s">
        <v>89</v>
      </c>
      <c r="AV1011" s="13" t="s">
        <v>89</v>
      </c>
      <c r="AW1011" s="13" t="s">
        <v>35</v>
      </c>
      <c r="AX1011" s="13" t="s">
        <v>79</v>
      </c>
      <c r="AY1011" s="261" t="s">
        <v>156</v>
      </c>
    </row>
    <row r="1012" spans="1:51" s="14" customFormat="1" ht="12">
      <c r="A1012" s="14"/>
      <c r="B1012" s="262"/>
      <c r="C1012" s="263"/>
      <c r="D1012" s="242" t="s">
        <v>257</v>
      </c>
      <c r="E1012" s="264" t="s">
        <v>1</v>
      </c>
      <c r="F1012" s="265" t="s">
        <v>1468</v>
      </c>
      <c r="G1012" s="263"/>
      <c r="H1012" s="266">
        <v>16.74</v>
      </c>
      <c r="I1012" s="267"/>
      <c r="J1012" s="263"/>
      <c r="K1012" s="263"/>
      <c r="L1012" s="268"/>
      <c r="M1012" s="269"/>
      <c r="N1012" s="270"/>
      <c r="O1012" s="270"/>
      <c r="P1012" s="270"/>
      <c r="Q1012" s="270"/>
      <c r="R1012" s="270"/>
      <c r="S1012" s="270"/>
      <c r="T1012" s="271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72" t="s">
        <v>257</v>
      </c>
      <c r="AU1012" s="272" t="s">
        <v>89</v>
      </c>
      <c r="AV1012" s="14" t="s">
        <v>105</v>
      </c>
      <c r="AW1012" s="14" t="s">
        <v>35</v>
      </c>
      <c r="AX1012" s="14" t="s">
        <v>79</v>
      </c>
      <c r="AY1012" s="272" t="s">
        <v>156</v>
      </c>
    </row>
    <row r="1013" spans="1:51" s="15" customFormat="1" ht="12">
      <c r="A1013" s="15"/>
      <c r="B1013" s="284"/>
      <c r="C1013" s="285"/>
      <c r="D1013" s="242" t="s">
        <v>257</v>
      </c>
      <c r="E1013" s="286" t="s">
        <v>1</v>
      </c>
      <c r="F1013" s="287" t="s">
        <v>342</v>
      </c>
      <c r="G1013" s="285"/>
      <c r="H1013" s="288">
        <v>21.74</v>
      </c>
      <c r="I1013" s="289"/>
      <c r="J1013" s="285"/>
      <c r="K1013" s="285"/>
      <c r="L1013" s="290"/>
      <c r="M1013" s="291"/>
      <c r="N1013" s="292"/>
      <c r="O1013" s="292"/>
      <c r="P1013" s="292"/>
      <c r="Q1013" s="292"/>
      <c r="R1013" s="292"/>
      <c r="S1013" s="292"/>
      <c r="T1013" s="293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94" t="s">
        <v>257</v>
      </c>
      <c r="AU1013" s="294" t="s">
        <v>89</v>
      </c>
      <c r="AV1013" s="15" t="s">
        <v>155</v>
      </c>
      <c r="AW1013" s="15" t="s">
        <v>35</v>
      </c>
      <c r="AX1013" s="15" t="s">
        <v>87</v>
      </c>
      <c r="AY1013" s="294" t="s">
        <v>156</v>
      </c>
    </row>
    <row r="1014" spans="1:65" s="2" customFormat="1" ht="37.8" customHeight="1">
      <c r="A1014" s="38"/>
      <c r="B1014" s="39"/>
      <c r="C1014" s="228" t="s">
        <v>1469</v>
      </c>
      <c r="D1014" s="228" t="s">
        <v>159</v>
      </c>
      <c r="E1014" s="229" t="s">
        <v>1470</v>
      </c>
      <c r="F1014" s="230" t="s">
        <v>1471</v>
      </c>
      <c r="G1014" s="231" t="s">
        <v>254</v>
      </c>
      <c r="H1014" s="232">
        <v>19.9</v>
      </c>
      <c r="I1014" s="233"/>
      <c r="J1014" s="234">
        <f>ROUND(I1014*H1014,2)</f>
        <v>0</v>
      </c>
      <c r="K1014" s="235"/>
      <c r="L1014" s="44"/>
      <c r="M1014" s="236" t="s">
        <v>1</v>
      </c>
      <c r="N1014" s="237" t="s">
        <v>44</v>
      </c>
      <c r="O1014" s="91"/>
      <c r="P1014" s="238">
        <f>O1014*H1014</f>
        <v>0</v>
      </c>
      <c r="Q1014" s="238">
        <v>0.00582</v>
      </c>
      <c r="R1014" s="238">
        <f>Q1014*H1014</f>
        <v>0.11581799999999999</v>
      </c>
      <c r="S1014" s="238">
        <v>0</v>
      </c>
      <c r="T1014" s="239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40" t="s">
        <v>327</v>
      </c>
      <c r="AT1014" s="240" t="s">
        <v>159</v>
      </c>
      <c r="AU1014" s="240" t="s">
        <v>89</v>
      </c>
      <c r="AY1014" s="17" t="s">
        <v>156</v>
      </c>
      <c r="BE1014" s="241">
        <f>IF(N1014="základní",J1014,0)</f>
        <v>0</v>
      </c>
      <c r="BF1014" s="241">
        <f>IF(N1014="snížená",J1014,0)</f>
        <v>0</v>
      </c>
      <c r="BG1014" s="241">
        <f>IF(N1014="zákl. přenesená",J1014,0)</f>
        <v>0</v>
      </c>
      <c r="BH1014" s="241">
        <f>IF(N1014="sníž. přenesená",J1014,0)</f>
        <v>0</v>
      </c>
      <c r="BI1014" s="241">
        <f>IF(N1014="nulová",J1014,0)</f>
        <v>0</v>
      </c>
      <c r="BJ1014" s="17" t="s">
        <v>87</v>
      </c>
      <c r="BK1014" s="241">
        <f>ROUND(I1014*H1014,2)</f>
        <v>0</v>
      </c>
      <c r="BL1014" s="17" t="s">
        <v>327</v>
      </c>
      <c r="BM1014" s="240" t="s">
        <v>1472</v>
      </c>
    </row>
    <row r="1015" spans="1:47" s="2" customFormat="1" ht="12">
      <c r="A1015" s="38"/>
      <c r="B1015" s="39"/>
      <c r="C1015" s="40"/>
      <c r="D1015" s="242" t="s">
        <v>165</v>
      </c>
      <c r="E1015" s="40"/>
      <c r="F1015" s="243" t="s">
        <v>1473</v>
      </c>
      <c r="G1015" s="40"/>
      <c r="H1015" s="40"/>
      <c r="I1015" s="244"/>
      <c r="J1015" s="40"/>
      <c r="K1015" s="40"/>
      <c r="L1015" s="44"/>
      <c r="M1015" s="245"/>
      <c r="N1015" s="246"/>
      <c r="O1015" s="91"/>
      <c r="P1015" s="91"/>
      <c r="Q1015" s="91"/>
      <c r="R1015" s="91"/>
      <c r="S1015" s="91"/>
      <c r="T1015" s="92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T1015" s="17" t="s">
        <v>165</v>
      </c>
      <c r="AU1015" s="17" t="s">
        <v>89</v>
      </c>
    </row>
    <row r="1016" spans="1:51" s="13" customFormat="1" ht="12">
      <c r="A1016" s="13"/>
      <c r="B1016" s="251"/>
      <c r="C1016" s="252"/>
      <c r="D1016" s="242" t="s">
        <v>257</v>
      </c>
      <c r="E1016" s="253" t="s">
        <v>1</v>
      </c>
      <c r="F1016" s="254" t="s">
        <v>1474</v>
      </c>
      <c r="G1016" s="252"/>
      <c r="H1016" s="255">
        <v>19.9</v>
      </c>
      <c r="I1016" s="256"/>
      <c r="J1016" s="252"/>
      <c r="K1016" s="252"/>
      <c r="L1016" s="257"/>
      <c r="M1016" s="258"/>
      <c r="N1016" s="259"/>
      <c r="O1016" s="259"/>
      <c r="P1016" s="259"/>
      <c r="Q1016" s="259"/>
      <c r="R1016" s="259"/>
      <c r="S1016" s="259"/>
      <c r="T1016" s="260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61" t="s">
        <v>257</v>
      </c>
      <c r="AU1016" s="261" t="s">
        <v>89</v>
      </c>
      <c r="AV1016" s="13" t="s">
        <v>89</v>
      </c>
      <c r="AW1016" s="13" t="s">
        <v>35</v>
      </c>
      <c r="AX1016" s="13" t="s">
        <v>79</v>
      </c>
      <c r="AY1016" s="261" t="s">
        <v>156</v>
      </c>
    </row>
    <row r="1017" spans="1:51" s="14" customFormat="1" ht="12">
      <c r="A1017" s="14"/>
      <c r="B1017" s="262"/>
      <c r="C1017" s="263"/>
      <c r="D1017" s="242" t="s">
        <v>257</v>
      </c>
      <c r="E1017" s="264" t="s">
        <v>1</v>
      </c>
      <c r="F1017" s="265" t="s">
        <v>1475</v>
      </c>
      <c r="G1017" s="263"/>
      <c r="H1017" s="266">
        <v>19.9</v>
      </c>
      <c r="I1017" s="267"/>
      <c r="J1017" s="263"/>
      <c r="K1017" s="263"/>
      <c r="L1017" s="268"/>
      <c r="M1017" s="269"/>
      <c r="N1017" s="270"/>
      <c r="O1017" s="270"/>
      <c r="P1017" s="270"/>
      <c r="Q1017" s="270"/>
      <c r="R1017" s="270"/>
      <c r="S1017" s="270"/>
      <c r="T1017" s="271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72" t="s">
        <v>257</v>
      </c>
      <c r="AU1017" s="272" t="s">
        <v>89</v>
      </c>
      <c r="AV1017" s="14" t="s">
        <v>105</v>
      </c>
      <c r="AW1017" s="14" t="s">
        <v>35</v>
      </c>
      <c r="AX1017" s="14" t="s">
        <v>87</v>
      </c>
      <c r="AY1017" s="272" t="s">
        <v>156</v>
      </c>
    </row>
    <row r="1018" spans="1:65" s="2" customFormat="1" ht="33" customHeight="1">
      <c r="A1018" s="38"/>
      <c r="B1018" s="39"/>
      <c r="C1018" s="228" t="s">
        <v>1476</v>
      </c>
      <c r="D1018" s="228" t="s">
        <v>159</v>
      </c>
      <c r="E1018" s="229" t="s">
        <v>1477</v>
      </c>
      <c r="F1018" s="230" t="s">
        <v>1478</v>
      </c>
      <c r="G1018" s="231" t="s">
        <v>254</v>
      </c>
      <c r="H1018" s="232">
        <v>3.6</v>
      </c>
      <c r="I1018" s="233"/>
      <c r="J1018" s="234">
        <f>ROUND(I1018*H1018,2)</f>
        <v>0</v>
      </c>
      <c r="K1018" s="235"/>
      <c r="L1018" s="44"/>
      <c r="M1018" s="236" t="s">
        <v>1</v>
      </c>
      <c r="N1018" s="237" t="s">
        <v>44</v>
      </c>
      <c r="O1018" s="91"/>
      <c r="P1018" s="238">
        <f>O1018*H1018</f>
        <v>0</v>
      </c>
      <c r="Q1018" s="238">
        <v>0.00228</v>
      </c>
      <c r="R1018" s="238">
        <f>Q1018*H1018</f>
        <v>0.008208</v>
      </c>
      <c r="S1018" s="238">
        <v>0</v>
      </c>
      <c r="T1018" s="239">
        <f>S1018*H1018</f>
        <v>0</v>
      </c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R1018" s="240" t="s">
        <v>327</v>
      </c>
      <c r="AT1018" s="240" t="s">
        <v>159</v>
      </c>
      <c r="AU1018" s="240" t="s">
        <v>89</v>
      </c>
      <c r="AY1018" s="17" t="s">
        <v>156</v>
      </c>
      <c r="BE1018" s="241">
        <f>IF(N1018="základní",J1018,0)</f>
        <v>0</v>
      </c>
      <c r="BF1018" s="241">
        <f>IF(N1018="snížená",J1018,0)</f>
        <v>0</v>
      </c>
      <c r="BG1018" s="241">
        <f>IF(N1018="zákl. přenesená",J1018,0)</f>
        <v>0</v>
      </c>
      <c r="BH1018" s="241">
        <f>IF(N1018="sníž. přenesená",J1018,0)</f>
        <v>0</v>
      </c>
      <c r="BI1018" s="241">
        <f>IF(N1018="nulová",J1018,0)</f>
        <v>0</v>
      </c>
      <c r="BJ1018" s="17" t="s">
        <v>87</v>
      </c>
      <c r="BK1018" s="241">
        <f>ROUND(I1018*H1018,2)</f>
        <v>0</v>
      </c>
      <c r="BL1018" s="17" t="s">
        <v>327</v>
      </c>
      <c r="BM1018" s="240" t="s">
        <v>1479</v>
      </c>
    </row>
    <row r="1019" spans="1:47" s="2" customFormat="1" ht="12">
      <c r="A1019" s="38"/>
      <c r="B1019" s="39"/>
      <c r="C1019" s="40"/>
      <c r="D1019" s="242" t="s">
        <v>165</v>
      </c>
      <c r="E1019" s="40"/>
      <c r="F1019" s="243" t="s">
        <v>1480</v>
      </c>
      <c r="G1019" s="40"/>
      <c r="H1019" s="40"/>
      <c r="I1019" s="244"/>
      <c r="J1019" s="40"/>
      <c r="K1019" s="40"/>
      <c r="L1019" s="44"/>
      <c r="M1019" s="245"/>
      <c r="N1019" s="246"/>
      <c r="O1019" s="91"/>
      <c r="P1019" s="91"/>
      <c r="Q1019" s="91"/>
      <c r="R1019" s="91"/>
      <c r="S1019" s="91"/>
      <c r="T1019" s="92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T1019" s="17" t="s">
        <v>165</v>
      </c>
      <c r="AU1019" s="17" t="s">
        <v>89</v>
      </c>
    </row>
    <row r="1020" spans="1:65" s="2" customFormat="1" ht="37.8" customHeight="1">
      <c r="A1020" s="38"/>
      <c r="B1020" s="39"/>
      <c r="C1020" s="228" t="s">
        <v>1481</v>
      </c>
      <c r="D1020" s="228" t="s">
        <v>159</v>
      </c>
      <c r="E1020" s="229" t="s">
        <v>1482</v>
      </c>
      <c r="F1020" s="230" t="s">
        <v>1483</v>
      </c>
      <c r="G1020" s="231" t="s">
        <v>254</v>
      </c>
      <c r="H1020" s="232">
        <v>11.3</v>
      </c>
      <c r="I1020" s="233"/>
      <c r="J1020" s="234">
        <f>ROUND(I1020*H1020,2)</f>
        <v>0</v>
      </c>
      <c r="K1020" s="235"/>
      <c r="L1020" s="44"/>
      <c r="M1020" s="236" t="s">
        <v>1</v>
      </c>
      <c r="N1020" s="237" t="s">
        <v>44</v>
      </c>
      <c r="O1020" s="91"/>
      <c r="P1020" s="238">
        <f>O1020*H1020</f>
        <v>0</v>
      </c>
      <c r="Q1020" s="238">
        <v>0.00163</v>
      </c>
      <c r="R1020" s="238">
        <f>Q1020*H1020</f>
        <v>0.018419</v>
      </c>
      <c r="S1020" s="238">
        <v>0</v>
      </c>
      <c r="T1020" s="239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240" t="s">
        <v>327</v>
      </c>
      <c r="AT1020" s="240" t="s">
        <v>159</v>
      </c>
      <c r="AU1020" s="240" t="s">
        <v>89</v>
      </c>
      <c r="AY1020" s="17" t="s">
        <v>156</v>
      </c>
      <c r="BE1020" s="241">
        <f>IF(N1020="základní",J1020,0)</f>
        <v>0</v>
      </c>
      <c r="BF1020" s="241">
        <f>IF(N1020="snížená",J1020,0)</f>
        <v>0</v>
      </c>
      <c r="BG1020" s="241">
        <f>IF(N1020="zákl. přenesená",J1020,0)</f>
        <v>0</v>
      </c>
      <c r="BH1020" s="241">
        <f>IF(N1020="sníž. přenesená",J1020,0)</f>
        <v>0</v>
      </c>
      <c r="BI1020" s="241">
        <f>IF(N1020="nulová",J1020,0)</f>
        <v>0</v>
      </c>
      <c r="BJ1020" s="17" t="s">
        <v>87</v>
      </c>
      <c r="BK1020" s="241">
        <f>ROUND(I1020*H1020,2)</f>
        <v>0</v>
      </c>
      <c r="BL1020" s="17" t="s">
        <v>327</v>
      </c>
      <c r="BM1020" s="240" t="s">
        <v>1484</v>
      </c>
    </row>
    <row r="1021" spans="1:47" s="2" customFormat="1" ht="12">
      <c r="A1021" s="38"/>
      <c r="B1021" s="39"/>
      <c r="C1021" s="40"/>
      <c r="D1021" s="242" t="s">
        <v>165</v>
      </c>
      <c r="E1021" s="40"/>
      <c r="F1021" s="243" t="s">
        <v>1485</v>
      </c>
      <c r="G1021" s="40"/>
      <c r="H1021" s="40"/>
      <c r="I1021" s="244"/>
      <c r="J1021" s="40"/>
      <c r="K1021" s="40"/>
      <c r="L1021" s="44"/>
      <c r="M1021" s="245"/>
      <c r="N1021" s="246"/>
      <c r="O1021" s="91"/>
      <c r="P1021" s="91"/>
      <c r="Q1021" s="91"/>
      <c r="R1021" s="91"/>
      <c r="S1021" s="91"/>
      <c r="T1021" s="92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T1021" s="17" t="s">
        <v>165</v>
      </c>
      <c r="AU1021" s="17" t="s">
        <v>89</v>
      </c>
    </row>
    <row r="1022" spans="1:65" s="2" customFormat="1" ht="33" customHeight="1">
      <c r="A1022" s="38"/>
      <c r="B1022" s="39"/>
      <c r="C1022" s="228" t="s">
        <v>1486</v>
      </c>
      <c r="D1022" s="228" t="s">
        <v>159</v>
      </c>
      <c r="E1022" s="229" t="s">
        <v>1487</v>
      </c>
      <c r="F1022" s="230" t="s">
        <v>1488</v>
      </c>
      <c r="G1022" s="231" t="s">
        <v>254</v>
      </c>
      <c r="H1022" s="232">
        <v>1</v>
      </c>
      <c r="I1022" s="233"/>
      <c r="J1022" s="234">
        <f>ROUND(I1022*H1022,2)</f>
        <v>0</v>
      </c>
      <c r="K1022" s="235"/>
      <c r="L1022" s="44"/>
      <c r="M1022" s="236" t="s">
        <v>1</v>
      </c>
      <c r="N1022" s="237" t="s">
        <v>44</v>
      </c>
      <c r="O1022" s="91"/>
      <c r="P1022" s="238">
        <f>O1022*H1022</f>
        <v>0</v>
      </c>
      <c r="Q1022" s="238">
        <v>0.00191</v>
      </c>
      <c r="R1022" s="238">
        <f>Q1022*H1022</f>
        <v>0.00191</v>
      </c>
      <c r="S1022" s="238">
        <v>0</v>
      </c>
      <c r="T1022" s="239">
        <f>S1022*H1022</f>
        <v>0</v>
      </c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R1022" s="240" t="s">
        <v>327</v>
      </c>
      <c r="AT1022" s="240" t="s">
        <v>159</v>
      </c>
      <c r="AU1022" s="240" t="s">
        <v>89</v>
      </c>
      <c r="AY1022" s="17" t="s">
        <v>156</v>
      </c>
      <c r="BE1022" s="241">
        <f>IF(N1022="základní",J1022,0)</f>
        <v>0</v>
      </c>
      <c r="BF1022" s="241">
        <f>IF(N1022="snížená",J1022,0)</f>
        <v>0</v>
      </c>
      <c r="BG1022" s="241">
        <f>IF(N1022="zákl. přenesená",J1022,0)</f>
        <v>0</v>
      </c>
      <c r="BH1022" s="241">
        <f>IF(N1022="sníž. přenesená",J1022,0)</f>
        <v>0</v>
      </c>
      <c r="BI1022" s="241">
        <f>IF(N1022="nulová",J1022,0)</f>
        <v>0</v>
      </c>
      <c r="BJ1022" s="17" t="s">
        <v>87</v>
      </c>
      <c r="BK1022" s="241">
        <f>ROUND(I1022*H1022,2)</f>
        <v>0</v>
      </c>
      <c r="BL1022" s="17" t="s">
        <v>327</v>
      </c>
      <c r="BM1022" s="240" t="s">
        <v>1489</v>
      </c>
    </row>
    <row r="1023" spans="1:47" s="2" customFormat="1" ht="12">
      <c r="A1023" s="38"/>
      <c r="B1023" s="39"/>
      <c r="C1023" s="40"/>
      <c r="D1023" s="242" t="s">
        <v>165</v>
      </c>
      <c r="E1023" s="40"/>
      <c r="F1023" s="243" t="s">
        <v>1490</v>
      </c>
      <c r="G1023" s="40"/>
      <c r="H1023" s="40"/>
      <c r="I1023" s="244"/>
      <c r="J1023" s="40"/>
      <c r="K1023" s="40"/>
      <c r="L1023" s="44"/>
      <c r="M1023" s="245"/>
      <c r="N1023" s="246"/>
      <c r="O1023" s="91"/>
      <c r="P1023" s="91"/>
      <c r="Q1023" s="91"/>
      <c r="R1023" s="91"/>
      <c r="S1023" s="91"/>
      <c r="T1023" s="92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T1023" s="17" t="s">
        <v>165</v>
      </c>
      <c r="AU1023" s="17" t="s">
        <v>89</v>
      </c>
    </row>
    <row r="1024" spans="1:65" s="2" customFormat="1" ht="33" customHeight="1">
      <c r="A1024" s="38"/>
      <c r="B1024" s="39"/>
      <c r="C1024" s="228" t="s">
        <v>1491</v>
      </c>
      <c r="D1024" s="228" t="s">
        <v>159</v>
      </c>
      <c r="E1024" s="229" t="s">
        <v>1492</v>
      </c>
      <c r="F1024" s="230" t="s">
        <v>1493</v>
      </c>
      <c r="G1024" s="231" t="s">
        <v>254</v>
      </c>
      <c r="H1024" s="232">
        <v>6</v>
      </c>
      <c r="I1024" s="233"/>
      <c r="J1024" s="234">
        <f>ROUND(I1024*H1024,2)</f>
        <v>0</v>
      </c>
      <c r="K1024" s="235"/>
      <c r="L1024" s="44"/>
      <c r="M1024" s="236" t="s">
        <v>1</v>
      </c>
      <c r="N1024" s="237" t="s">
        <v>44</v>
      </c>
      <c r="O1024" s="91"/>
      <c r="P1024" s="238">
        <f>O1024*H1024</f>
        <v>0</v>
      </c>
      <c r="Q1024" s="238">
        <v>0.00191</v>
      </c>
      <c r="R1024" s="238">
        <f>Q1024*H1024</f>
        <v>0.01146</v>
      </c>
      <c r="S1024" s="238">
        <v>0</v>
      </c>
      <c r="T1024" s="239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40" t="s">
        <v>327</v>
      </c>
      <c r="AT1024" s="240" t="s">
        <v>159</v>
      </c>
      <c r="AU1024" s="240" t="s">
        <v>89</v>
      </c>
      <c r="AY1024" s="17" t="s">
        <v>156</v>
      </c>
      <c r="BE1024" s="241">
        <f>IF(N1024="základní",J1024,0)</f>
        <v>0</v>
      </c>
      <c r="BF1024" s="241">
        <f>IF(N1024="snížená",J1024,0)</f>
        <v>0</v>
      </c>
      <c r="BG1024" s="241">
        <f>IF(N1024="zákl. přenesená",J1024,0)</f>
        <v>0</v>
      </c>
      <c r="BH1024" s="241">
        <f>IF(N1024="sníž. přenesená",J1024,0)</f>
        <v>0</v>
      </c>
      <c r="BI1024" s="241">
        <f>IF(N1024="nulová",J1024,0)</f>
        <v>0</v>
      </c>
      <c r="BJ1024" s="17" t="s">
        <v>87</v>
      </c>
      <c r="BK1024" s="241">
        <f>ROUND(I1024*H1024,2)</f>
        <v>0</v>
      </c>
      <c r="BL1024" s="17" t="s">
        <v>327</v>
      </c>
      <c r="BM1024" s="240" t="s">
        <v>1494</v>
      </c>
    </row>
    <row r="1025" spans="1:47" s="2" customFormat="1" ht="12">
      <c r="A1025" s="38"/>
      <c r="B1025" s="39"/>
      <c r="C1025" s="40"/>
      <c r="D1025" s="242" t="s">
        <v>165</v>
      </c>
      <c r="E1025" s="40"/>
      <c r="F1025" s="243" t="s">
        <v>1495</v>
      </c>
      <c r="G1025" s="40"/>
      <c r="H1025" s="40"/>
      <c r="I1025" s="244"/>
      <c r="J1025" s="40"/>
      <c r="K1025" s="40"/>
      <c r="L1025" s="44"/>
      <c r="M1025" s="245"/>
      <c r="N1025" s="246"/>
      <c r="O1025" s="91"/>
      <c r="P1025" s="91"/>
      <c r="Q1025" s="91"/>
      <c r="R1025" s="91"/>
      <c r="S1025" s="91"/>
      <c r="T1025" s="92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T1025" s="17" t="s">
        <v>165</v>
      </c>
      <c r="AU1025" s="17" t="s">
        <v>89</v>
      </c>
    </row>
    <row r="1026" spans="1:65" s="2" customFormat="1" ht="24.15" customHeight="1">
      <c r="A1026" s="38"/>
      <c r="B1026" s="39"/>
      <c r="C1026" s="228" t="s">
        <v>1496</v>
      </c>
      <c r="D1026" s="228" t="s">
        <v>159</v>
      </c>
      <c r="E1026" s="229" t="s">
        <v>1497</v>
      </c>
      <c r="F1026" s="230" t="s">
        <v>1498</v>
      </c>
      <c r="G1026" s="231" t="s">
        <v>1242</v>
      </c>
      <c r="H1026" s="295"/>
      <c r="I1026" s="233"/>
      <c r="J1026" s="234">
        <f>ROUND(I1026*H1026,2)</f>
        <v>0</v>
      </c>
      <c r="K1026" s="235"/>
      <c r="L1026" s="44"/>
      <c r="M1026" s="236" t="s">
        <v>1</v>
      </c>
      <c r="N1026" s="237" t="s">
        <v>44</v>
      </c>
      <c r="O1026" s="91"/>
      <c r="P1026" s="238">
        <f>O1026*H1026</f>
        <v>0</v>
      </c>
      <c r="Q1026" s="238">
        <v>0</v>
      </c>
      <c r="R1026" s="238">
        <f>Q1026*H1026</f>
        <v>0</v>
      </c>
      <c r="S1026" s="238">
        <v>0</v>
      </c>
      <c r="T1026" s="239">
        <f>S1026*H1026</f>
        <v>0</v>
      </c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R1026" s="240" t="s">
        <v>327</v>
      </c>
      <c r="AT1026" s="240" t="s">
        <v>159</v>
      </c>
      <c r="AU1026" s="240" t="s">
        <v>89</v>
      </c>
      <c r="AY1026" s="17" t="s">
        <v>156</v>
      </c>
      <c r="BE1026" s="241">
        <f>IF(N1026="základní",J1026,0)</f>
        <v>0</v>
      </c>
      <c r="BF1026" s="241">
        <f>IF(N1026="snížená",J1026,0)</f>
        <v>0</v>
      </c>
      <c r="BG1026" s="241">
        <f>IF(N1026="zákl. přenesená",J1026,0)</f>
        <v>0</v>
      </c>
      <c r="BH1026" s="241">
        <f>IF(N1026="sníž. přenesená",J1026,0)</f>
        <v>0</v>
      </c>
      <c r="BI1026" s="241">
        <f>IF(N1026="nulová",J1026,0)</f>
        <v>0</v>
      </c>
      <c r="BJ1026" s="17" t="s">
        <v>87</v>
      </c>
      <c r="BK1026" s="241">
        <f>ROUND(I1026*H1026,2)</f>
        <v>0</v>
      </c>
      <c r="BL1026" s="17" t="s">
        <v>327</v>
      </c>
      <c r="BM1026" s="240" t="s">
        <v>1499</v>
      </c>
    </row>
    <row r="1027" spans="1:47" s="2" customFormat="1" ht="12">
      <c r="A1027" s="38"/>
      <c r="B1027" s="39"/>
      <c r="C1027" s="40"/>
      <c r="D1027" s="242" t="s">
        <v>165</v>
      </c>
      <c r="E1027" s="40"/>
      <c r="F1027" s="243" t="s">
        <v>1500</v>
      </c>
      <c r="G1027" s="40"/>
      <c r="H1027" s="40"/>
      <c r="I1027" s="244"/>
      <c r="J1027" s="40"/>
      <c r="K1027" s="40"/>
      <c r="L1027" s="44"/>
      <c r="M1027" s="245"/>
      <c r="N1027" s="246"/>
      <c r="O1027" s="91"/>
      <c r="P1027" s="91"/>
      <c r="Q1027" s="91"/>
      <c r="R1027" s="91"/>
      <c r="S1027" s="91"/>
      <c r="T1027" s="92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T1027" s="17" t="s">
        <v>165</v>
      </c>
      <c r="AU1027" s="17" t="s">
        <v>89</v>
      </c>
    </row>
    <row r="1028" spans="1:65" s="2" customFormat="1" ht="24.15" customHeight="1">
      <c r="A1028" s="38"/>
      <c r="B1028" s="39"/>
      <c r="C1028" s="228" t="s">
        <v>1501</v>
      </c>
      <c r="D1028" s="228" t="s">
        <v>159</v>
      </c>
      <c r="E1028" s="229" t="s">
        <v>1502</v>
      </c>
      <c r="F1028" s="230" t="s">
        <v>1503</v>
      </c>
      <c r="G1028" s="231" t="s">
        <v>162</v>
      </c>
      <c r="H1028" s="232">
        <v>1</v>
      </c>
      <c r="I1028" s="233"/>
      <c r="J1028" s="234">
        <f>ROUND(I1028*H1028,2)</f>
        <v>0</v>
      </c>
      <c r="K1028" s="235"/>
      <c r="L1028" s="44"/>
      <c r="M1028" s="236" t="s">
        <v>1</v>
      </c>
      <c r="N1028" s="237" t="s">
        <v>44</v>
      </c>
      <c r="O1028" s="91"/>
      <c r="P1028" s="238">
        <f>O1028*H1028</f>
        <v>0</v>
      </c>
      <c r="Q1028" s="238">
        <v>0</v>
      </c>
      <c r="R1028" s="238">
        <f>Q1028*H1028</f>
        <v>0</v>
      </c>
      <c r="S1028" s="238">
        <v>0</v>
      </c>
      <c r="T1028" s="239">
        <f>S1028*H1028</f>
        <v>0</v>
      </c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R1028" s="240" t="s">
        <v>327</v>
      </c>
      <c r="AT1028" s="240" t="s">
        <v>159</v>
      </c>
      <c r="AU1028" s="240" t="s">
        <v>89</v>
      </c>
      <c r="AY1028" s="17" t="s">
        <v>156</v>
      </c>
      <c r="BE1028" s="241">
        <f>IF(N1028="základní",J1028,0)</f>
        <v>0</v>
      </c>
      <c r="BF1028" s="241">
        <f>IF(N1028="snížená",J1028,0)</f>
        <v>0</v>
      </c>
      <c r="BG1028" s="241">
        <f>IF(N1028="zákl. přenesená",J1028,0)</f>
        <v>0</v>
      </c>
      <c r="BH1028" s="241">
        <f>IF(N1028="sníž. přenesená",J1028,0)</f>
        <v>0</v>
      </c>
      <c r="BI1028" s="241">
        <f>IF(N1028="nulová",J1028,0)</f>
        <v>0</v>
      </c>
      <c r="BJ1028" s="17" t="s">
        <v>87</v>
      </c>
      <c r="BK1028" s="241">
        <f>ROUND(I1028*H1028,2)</f>
        <v>0</v>
      </c>
      <c r="BL1028" s="17" t="s">
        <v>327</v>
      </c>
      <c r="BM1028" s="240" t="s">
        <v>1504</v>
      </c>
    </row>
    <row r="1029" spans="1:47" s="2" customFormat="1" ht="12">
      <c r="A1029" s="38"/>
      <c r="B1029" s="39"/>
      <c r="C1029" s="40"/>
      <c r="D1029" s="242" t="s">
        <v>165</v>
      </c>
      <c r="E1029" s="40"/>
      <c r="F1029" s="243" t="s">
        <v>1503</v>
      </c>
      <c r="G1029" s="40"/>
      <c r="H1029" s="40"/>
      <c r="I1029" s="244"/>
      <c r="J1029" s="40"/>
      <c r="K1029" s="40"/>
      <c r="L1029" s="44"/>
      <c r="M1029" s="245"/>
      <c r="N1029" s="246"/>
      <c r="O1029" s="91"/>
      <c r="P1029" s="91"/>
      <c r="Q1029" s="91"/>
      <c r="R1029" s="91"/>
      <c r="S1029" s="91"/>
      <c r="T1029" s="92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T1029" s="17" t="s">
        <v>165</v>
      </c>
      <c r="AU1029" s="17" t="s">
        <v>89</v>
      </c>
    </row>
    <row r="1030" spans="1:65" s="2" customFormat="1" ht="24.15" customHeight="1">
      <c r="A1030" s="38"/>
      <c r="B1030" s="39"/>
      <c r="C1030" s="228" t="s">
        <v>1505</v>
      </c>
      <c r="D1030" s="228" t="s">
        <v>159</v>
      </c>
      <c r="E1030" s="229" t="s">
        <v>1506</v>
      </c>
      <c r="F1030" s="230" t="s">
        <v>1507</v>
      </c>
      <c r="G1030" s="231" t="s">
        <v>162</v>
      </c>
      <c r="H1030" s="232">
        <v>1</v>
      </c>
      <c r="I1030" s="233"/>
      <c r="J1030" s="234">
        <f>ROUND(I1030*H1030,2)</f>
        <v>0</v>
      </c>
      <c r="K1030" s="235"/>
      <c r="L1030" s="44"/>
      <c r="M1030" s="236" t="s">
        <v>1</v>
      </c>
      <c r="N1030" s="237" t="s">
        <v>44</v>
      </c>
      <c r="O1030" s="91"/>
      <c r="P1030" s="238">
        <f>O1030*H1030</f>
        <v>0</v>
      </c>
      <c r="Q1030" s="238">
        <v>0</v>
      </c>
      <c r="R1030" s="238">
        <f>Q1030*H1030</f>
        <v>0</v>
      </c>
      <c r="S1030" s="238">
        <v>0</v>
      </c>
      <c r="T1030" s="239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40" t="s">
        <v>327</v>
      </c>
      <c r="AT1030" s="240" t="s">
        <v>159</v>
      </c>
      <c r="AU1030" s="240" t="s">
        <v>89</v>
      </c>
      <c r="AY1030" s="17" t="s">
        <v>156</v>
      </c>
      <c r="BE1030" s="241">
        <f>IF(N1030="základní",J1030,0)</f>
        <v>0</v>
      </c>
      <c r="BF1030" s="241">
        <f>IF(N1030="snížená",J1030,0)</f>
        <v>0</v>
      </c>
      <c r="BG1030" s="241">
        <f>IF(N1030="zákl. přenesená",J1030,0)</f>
        <v>0</v>
      </c>
      <c r="BH1030" s="241">
        <f>IF(N1030="sníž. přenesená",J1030,0)</f>
        <v>0</v>
      </c>
      <c r="BI1030" s="241">
        <f>IF(N1030="nulová",J1030,0)</f>
        <v>0</v>
      </c>
      <c r="BJ1030" s="17" t="s">
        <v>87</v>
      </c>
      <c r="BK1030" s="241">
        <f>ROUND(I1030*H1030,2)</f>
        <v>0</v>
      </c>
      <c r="BL1030" s="17" t="s">
        <v>327</v>
      </c>
      <c r="BM1030" s="240" t="s">
        <v>1508</v>
      </c>
    </row>
    <row r="1031" spans="1:47" s="2" customFormat="1" ht="12">
      <c r="A1031" s="38"/>
      <c r="B1031" s="39"/>
      <c r="C1031" s="40"/>
      <c r="D1031" s="242" t="s">
        <v>165</v>
      </c>
      <c r="E1031" s="40"/>
      <c r="F1031" s="243" t="s">
        <v>1507</v>
      </c>
      <c r="G1031" s="40"/>
      <c r="H1031" s="40"/>
      <c r="I1031" s="244"/>
      <c r="J1031" s="40"/>
      <c r="K1031" s="40"/>
      <c r="L1031" s="44"/>
      <c r="M1031" s="245"/>
      <c r="N1031" s="246"/>
      <c r="O1031" s="91"/>
      <c r="P1031" s="91"/>
      <c r="Q1031" s="91"/>
      <c r="R1031" s="91"/>
      <c r="S1031" s="91"/>
      <c r="T1031" s="92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T1031" s="17" t="s">
        <v>165</v>
      </c>
      <c r="AU1031" s="17" t="s">
        <v>89</v>
      </c>
    </row>
    <row r="1032" spans="1:65" s="2" customFormat="1" ht="49.05" customHeight="1">
      <c r="A1032" s="38"/>
      <c r="B1032" s="39"/>
      <c r="C1032" s="228" t="s">
        <v>1509</v>
      </c>
      <c r="D1032" s="228" t="s">
        <v>159</v>
      </c>
      <c r="E1032" s="229" t="s">
        <v>1510</v>
      </c>
      <c r="F1032" s="230" t="s">
        <v>1511</v>
      </c>
      <c r="G1032" s="231" t="s">
        <v>162</v>
      </c>
      <c r="H1032" s="232">
        <v>1</v>
      </c>
      <c r="I1032" s="233"/>
      <c r="J1032" s="234">
        <f>ROUND(I1032*H1032,2)</f>
        <v>0</v>
      </c>
      <c r="K1032" s="235"/>
      <c r="L1032" s="44"/>
      <c r="M1032" s="236" t="s">
        <v>1</v>
      </c>
      <c r="N1032" s="237" t="s">
        <v>44</v>
      </c>
      <c r="O1032" s="91"/>
      <c r="P1032" s="238">
        <f>O1032*H1032</f>
        <v>0</v>
      </c>
      <c r="Q1032" s="238">
        <v>0</v>
      </c>
      <c r="R1032" s="238">
        <f>Q1032*H1032</f>
        <v>0</v>
      </c>
      <c r="S1032" s="238">
        <v>0</v>
      </c>
      <c r="T1032" s="239">
        <f>S1032*H1032</f>
        <v>0</v>
      </c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R1032" s="240" t="s">
        <v>327</v>
      </c>
      <c r="AT1032" s="240" t="s">
        <v>159</v>
      </c>
      <c r="AU1032" s="240" t="s">
        <v>89</v>
      </c>
      <c r="AY1032" s="17" t="s">
        <v>156</v>
      </c>
      <c r="BE1032" s="241">
        <f>IF(N1032="základní",J1032,0)</f>
        <v>0</v>
      </c>
      <c r="BF1032" s="241">
        <f>IF(N1032="snížená",J1032,0)</f>
        <v>0</v>
      </c>
      <c r="BG1032" s="241">
        <f>IF(N1032="zákl. přenesená",J1032,0)</f>
        <v>0</v>
      </c>
      <c r="BH1032" s="241">
        <f>IF(N1032="sníž. přenesená",J1032,0)</f>
        <v>0</v>
      </c>
      <c r="BI1032" s="241">
        <f>IF(N1032="nulová",J1032,0)</f>
        <v>0</v>
      </c>
      <c r="BJ1032" s="17" t="s">
        <v>87</v>
      </c>
      <c r="BK1032" s="241">
        <f>ROUND(I1032*H1032,2)</f>
        <v>0</v>
      </c>
      <c r="BL1032" s="17" t="s">
        <v>327</v>
      </c>
      <c r="BM1032" s="240" t="s">
        <v>1512</v>
      </c>
    </row>
    <row r="1033" spans="1:47" s="2" customFormat="1" ht="12">
      <c r="A1033" s="38"/>
      <c r="B1033" s="39"/>
      <c r="C1033" s="40"/>
      <c r="D1033" s="242" t="s">
        <v>165</v>
      </c>
      <c r="E1033" s="40"/>
      <c r="F1033" s="243" t="s">
        <v>1513</v>
      </c>
      <c r="G1033" s="40"/>
      <c r="H1033" s="40"/>
      <c r="I1033" s="244"/>
      <c r="J1033" s="40"/>
      <c r="K1033" s="40"/>
      <c r="L1033" s="44"/>
      <c r="M1033" s="245"/>
      <c r="N1033" s="246"/>
      <c r="O1033" s="91"/>
      <c r="P1033" s="91"/>
      <c r="Q1033" s="91"/>
      <c r="R1033" s="91"/>
      <c r="S1033" s="91"/>
      <c r="T1033" s="92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T1033" s="17" t="s">
        <v>165</v>
      </c>
      <c r="AU1033" s="17" t="s">
        <v>89</v>
      </c>
    </row>
    <row r="1034" spans="1:63" s="12" customFormat="1" ht="22.8" customHeight="1">
      <c r="A1034" s="12"/>
      <c r="B1034" s="212"/>
      <c r="C1034" s="213"/>
      <c r="D1034" s="214" t="s">
        <v>78</v>
      </c>
      <c r="E1034" s="226" t="s">
        <v>1514</v>
      </c>
      <c r="F1034" s="226" t="s">
        <v>1515</v>
      </c>
      <c r="G1034" s="213"/>
      <c r="H1034" s="213"/>
      <c r="I1034" s="216"/>
      <c r="J1034" s="227">
        <f>BK1034</f>
        <v>0</v>
      </c>
      <c r="K1034" s="213"/>
      <c r="L1034" s="218"/>
      <c r="M1034" s="219"/>
      <c r="N1034" s="220"/>
      <c r="O1034" s="220"/>
      <c r="P1034" s="221">
        <f>SUM(P1035:P1038)</f>
        <v>0</v>
      </c>
      <c r="Q1034" s="220"/>
      <c r="R1034" s="221">
        <f>SUM(R1035:R1038)</f>
        <v>0.0136</v>
      </c>
      <c r="S1034" s="220"/>
      <c r="T1034" s="222">
        <f>SUM(T1035:T1038)</f>
        <v>0</v>
      </c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R1034" s="223" t="s">
        <v>89</v>
      </c>
      <c r="AT1034" s="224" t="s">
        <v>78</v>
      </c>
      <c r="AU1034" s="224" t="s">
        <v>87</v>
      </c>
      <c r="AY1034" s="223" t="s">
        <v>156</v>
      </c>
      <c r="BK1034" s="225">
        <f>SUM(BK1035:BK1038)</f>
        <v>0</v>
      </c>
    </row>
    <row r="1035" spans="1:65" s="2" customFormat="1" ht="24.15" customHeight="1">
      <c r="A1035" s="38"/>
      <c r="B1035" s="39"/>
      <c r="C1035" s="228" t="s">
        <v>1516</v>
      </c>
      <c r="D1035" s="228" t="s">
        <v>159</v>
      </c>
      <c r="E1035" s="229" t="s">
        <v>1517</v>
      </c>
      <c r="F1035" s="230" t="s">
        <v>1518</v>
      </c>
      <c r="G1035" s="231" t="s">
        <v>474</v>
      </c>
      <c r="H1035" s="232">
        <v>2</v>
      </c>
      <c r="I1035" s="233"/>
      <c r="J1035" s="234">
        <f>ROUND(I1035*H1035,2)</f>
        <v>0</v>
      </c>
      <c r="K1035" s="235"/>
      <c r="L1035" s="44"/>
      <c r="M1035" s="236" t="s">
        <v>1</v>
      </c>
      <c r="N1035" s="237" t="s">
        <v>44</v>
      </c>
      <c r="O1035" s="91"/>
      <c r="P1035" s="238">
        <f>O1035*H1035</f>
        <v>0</v>
      </c>
      <c r="Q1035" s="238">
        <v>0</v>
      </c>
      <c r="R1035" s="238">
        <f>Q1035*H1035</f>
        <v>0</v>
      </c>
      <c r="S1035" s="238">
        <v>0</v>
      </c>
      <c r="T1035" s="239">
        <f>S1035*H1035</f>
        <v>0</v>
      </c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R1035" s="240" t="s">
        <v>327</v>
      </c>
      <c r="AT1035" s="240" t="s">
        <v>159</v>
      </c>
      <c r="AU1035" s="240" t="s">
        <v>89</v>
      </c>
      <c r="AY1035" s="17" t="s">
        <v>156</v>
      </c>
      <c r="BE1035" s="241">
        <f>IF(N1035="základní",J1035,0)</f>
        <v>0</v>
      </c>
      <c r="BF1035" s="241">
        <f>IF(N1035="snížená",J1035,0)</f>
        <v>0</v>
      </c>
      <c r="BG1035" s="241">
        <f>IF(N1035="zákl. přenesená",J1035,0)</f>
        <v>0</v>
      </c>
      <c r="BH1035" s="241">
        <f>IF(N1035="sníž. přenesená",J1035,0)</f>
        <v>0</v>
      </c>
      <c r="BI1035" s="241">
        <f>IF(N1035="nulová",J1035,0)</f>
        <v>0</v>
      </c>
      <c r="BJ1035" s="17" t="s">
        <v>87</v>
      </c>
      <c r="BK1035" s="241">
        <f>ROUND(I1035*H1035,2)</f>
        <v>0</v>
      </c>
      <c r="BL1035" s="17" t="s">
        <v>327</v>
      </c>
      <c r="BM1035" s="240" t="s">
        <v>1519</v>
      </c>
    </row>
    <row r="1036" spans="1:47" s="2" customFormat="1" ht="12">
      <c r="A1036" s="38"/>
      <c r="B1036" s="39"/>
      <c r="C1036" s="40"/>
      <c r="D1036" s="242" t="s">
        <v>165</v>
      </c>
      <c r="E1036" s="40"/>
      <c r="F1036" s="243" t="s">
        <v>1520</v>
      </c>
      <c r="G1036" s="40"/>
      <c r="H1036" s="40"/>
      <c r="I1036" s="244"/>
      <c r="J1036" s="40"/>
      <c r="K1036" s="40"/>
      <c r="L1036" s="44"/>
      <c r="M1036" s="245"/>
      <c r="N1036" s="246"/>
      <c r="O1036" s="91"/>
      <c r="P1036" s="91"/>
      <c r="Q1036" s="91"/>
      <c r="R1036" s="91"/>
      <c r="S1036" s="91"/>
      <c r="T1036" s="92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T1036" s="17" t="s">
        <v>165</v>
      </c>
      <c r="AU1036" s="17" t="s">
        <v>89</v>
      </c>
    </row>
    <row r="1037" spans="1:65" s="2" customFormat="1" ht="24.15" customHeight="1">
      <c r="A1037" s="38"/>
      <c r="B1037" s="39"/>
      <c r="C1037" s="273" t="s">
        <v>1521</v>
      </c>
      <c r="D1037" s="273" t="s">
        <v>312</v>
      </c>
      <c r="E1037" s="274" t="s">
        <v>1522</v>
      </c>
      <c r="F1037" s="275" t="s">
        <v>1523</v>
      </c>
      <c r="G1037" s="276" t="s">
        <v>254</v>
      </c>
      <c r="H1037" s="277">
        <v>3.4</v>
      </c>
      <c r="I1037" s="278"/>
      <c r="J1037" s="279">
        <f>ROUND(I1037*H1037,2)</f>
        <v>0</v>
      </c>
      <c r="K1037" s="280"/>
      <c r="L1037" s="281"/>
      <c r="M1037" s="282" t="s">
        <v>1</v>
      </c>
      <c r="N1037" s="283" t="s">
        <v>44</v>
      </c>
      <c r="O1037" s="91"/>
      <c r="P1037" s="238">
        <f>O1037*H1037</f>
        <v>0</v>
      </c>
      <c r="Q1037" s="238">
        <v>0.004</v>
      </c>
      <c r="R1037" s="238">
        <f>Q1037*H1037</f>
        <v>0.0136</v>
      </c>
      <c r="S1037" s="238">
        <v>0</v>
      </c>
      <c r="T1037" s="239">
        <f>S1037*H1037</f>
        <v>0</v>
      </c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R1037" s="240" t="s">
        <v>445</v>
      </c>
      <c r="AT1037" s="240" t="s">
        <v>312</v>
      </c>
      <c r="AU1037" s="240" t="s">
        <v>89</v>
      </c>
      <c r="AY1037" s="17" t="s">
        <v>156</v>
      </c>
      <c r="BE1037" s="241">
        <f>IF(N1037="základní",J1037,0)</f>
        <v>0</v>
      </c>
      <c r="BF1037" s="241">
        <f>IF(N1037="snížená",J1037,0)</f>
        <v>0</v>
      </c>
      <c r="BG1037" s="241">
        <f>IF(N1037="zákl. přenesená",J1037,0)</f>
        <v>0</v>
      </c>
      <c r="BH1037" s="241">
        <f>IF(N1037="sníž. přenesená",J1037,0)</f>
        <v>0</v>
      </c>
      <c r="BI1037" s="241">
        <f>IF(N1037="nulová",J1037,0)</f>
        <v>0</v>
      </c>
      <c r="BJ1037" s="17" t="s">
        <v>87</v>
      </c>
      <c r="BK1037" s="241">
        <f>ROUND(I1037*H1037,2)</f>
        <v>0</v>
      </c>
      <c r="BL1037" s="17" t="s">
        <v>327</v>
      </c>
      <c r="BM1037" s="240" t="s">
        <v>1524</v>
      </c>
    </row>
    <row r="1038" spans="1:47" s="2" customFormat="1" ht="12">
      <c r="A1038" s="38"/>
      <c r="B1038" s="39"/>
      <c r="C1038" s="40"/>
      <c r="D1038" s="242" t="s">
        <v>165</v>
      </c>
      <c r="E1038" s="40"/>
      <c r="F1038" s="243" t="s">
        <v>1523</v>
      </c>
      <c r="G1038" s="40"/>
      <c r="H1038" s="40"/>
      <c r="I1038" s="244"/>
      <c r="J1038" s="40"/>
      <c r="K1038" s="40"/>
      <c r="L1038" s="44"/>
      <c r="M1038" s="245"/>
      <c r="N1038" s="246"/>
      <c r="O1038" s="91"/>
      <c r="P1038" s="91"/>
      <c r="Q1038" s="91"/>
      <c r="R1038" s="91"/>
      <c r="S1038" s="91"/>
      <c r="T1038" s="92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T1038" s="17" t="s">
        <v>165</v>
      </c>
      <c r="AU1038" s="17" t="s">
        <v>89</v>
      </c>
    </row>
    <row r="1039" spans="1:63" s="12" customFormat="1" ht="22.8" customHeight="1">
      <c r="A1039" s="12"/>
      <c r="B1039" s="212"/>
      <c r="C1039" s="213"/>
      <c r="D1039" s="214" t="s">
        <v>78</v>
      </c>
      <c r="E1039" s="226" t="s">
        <v>1525</v>
      </c>
      <c r="F1039" s="226" t="s">
        <v>1526</v>
      </c>
      <c r="G1039" s="213"/>
      <c r="H1039" s="213"/>
      <c r="I1039" s="216"/>
      <c r="J1039" s="227">
        <f>BK1039</f>
        <v>0</v>
      </c>
      <c r="K1039" s="213"/>
      <c r="L1039" s="218"/>
      <c r="M1039" s="219"/>
      <c r="N1039" s="220"/>
      <c r="O1039" s="220"/>
      <c r="P1039" s="221">
        <f>SUM(P1040:P1049)</f>
        <v>0</v>
      </c>
      <c r="Q1039" s="220"/>
      <c r="R1039" s="221">
        <f>SUM(R1040:R1049)</f>
        <v>0</v>
      </c>
      <c r="S1039" s="220"/>
      <c r="T1039" s="222">
        <f>SUM(T1040:T1049)</f>
        <v>0</v>
      </c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R1039" s="223" t="s">
        <v>89</v>
      </c>
      <c r="AT1039" s="224" t="s">
        <v>78</v>
      </c>
      <c r="AU1039" s="224" t="s">
        <v>87</v>
      </c>
      <c r="AY1039" s="223" t="s">
        <v>156</v>
      </c>
      <c r="BK1039" s="225">
        <f>SUM(BK1040:BK1049)</f>
        <v>0</v>
      </c>
    </row>
    <row r="1040" spans="1:65" s="2" customFormat="1" ht="24.15" customHeight="1">
      <c r="A1040" s="38"/>
      <c r="B1040" s="39"/>
      <c r="C1040" s="228" t="s">
        <v>1527</v>
      </c>
      <c r="D1040" s="228" t="s">
        <v>159</v>
      </c>
      <c r="E1040" s="229" t="s">
        <v>1528</v>
      </c>
      <c r="F1040" s="230" t="s">
        <v>1529</v>
      </c>
      <c r="G1040" s="231" t="s">
        <v>1242</v>
      </c>
      <c r="H1040" s="295"/>
      <c r="I1040" s="233"/>
      <c r="J1040" s="234">
        <f>ROUND(I1040*H1040,2)</f>
        <v>0</v>
      </c>
      <c r="K1040" s="235"/>
      <c r="L1040" s="44"/>
      <c r="M1040" s="236" t="s">
        <v>1</v>
      </c>
      <c r="N1040" s="237" t="s">
        <v>44</v>
      </c>
      <c r="O1040" s="91"/>
      <c r="P1040" s="238">
        <f>O1040*H1040</f>
        <v>0</v>
      </c>
      <c r="Q1040" s="238">
        <v>0</v>
      </c>
      <c r="R1040" s="238">
        <f>Q1040*H1040</f>
        <v>0</v>
      </c>
      <c r="S1040" s="238">
        <v>0</v>
      </c>
      <c r="T1040" s="239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40" t="s">
        <v>327</v>
      </c>
      <c r="AT1040" s="240" t="s">
        <v>159</v>
      </c>
      <c r="AU1040" s="240" t="s">
        <v>89</v>
      </c>
      <c r="AY1040" s="17" t="s">
        <v>156</v>
      </c>
      <c r="BE1040" s="241">
        <f>IF(N1040="základní",J1040,0)</f>
        <v>0</v>
      </c>
      <c r="BF1040" s="241">
        <f>IF(N1040="snížená",J1040,0)</f>
        <v>0</v>
      </c>
      <c r="BG1040" s="241">
        <f>IF(N1040="zákl. přenesená",J1040,0)</f>
        <v>0</v>
      </c>
      <c r="BH1040" s="241">
        <f>IF(N1040="sníž. přenesená",J1040,0)</f>
        <v>0</v>
      </c>
      <c r="BI1040" s="241">
        <f>IF(N1040="nulová",J1040,0)</f>
        <v>0</v>
      </c>
      <c r="BJ1040" s="17" t="s">
        <v>87</v>
      </c>
      <c r="BK1040" s="241">
        <f>ROUND(I1040*H1040,2)</f>
        <v>0</v>
      </c>
      <c r="BL1040" s="17" t="s">
        <v>327</v>
      </c>
      <c r="BM1040" s="240" t="s">
        <v>1530</v>
      </c>
    </row>
    <row r="1041" spans="1:47" s="2" customFormat="1" ht="12">
      <c r="A1041" s="38"/>
      <c r="B1041" s="39"/>
      <c r="C1041" s="40"/>
      <c r="D1041" s="242" t="s">
        <v>165</v>
      </c>
      <c r="E1041" s="40"/>
      <c r="F1041" s="243" t="s">
        <v>1531</v>
      </c>
      <c r="G1041" s="40"/>
      <c r="H1041" s="40"/>
      <c r="I1041" s="244"/>
      <c r="J1041" s="40"/>
      <c r="K1041" s="40"/>
      <c r="L1041" s="44"/>
      <c r="M1041" s="245"/>
      <c r="N1041" s="246"/>
      <c r="O1041" s="91"/>
      <c r="P1041" s="91"/>
      <c r="Q1041" s="91"/>
      <c r="R1041" s="91"/>
      <c r="S1041" s="91"/>
      <c r="T1041" s="92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T1041" s="17" t="s">
        <v>165</v>
      </c>
      <c r="AU1041" s="17" t="s">
        <v>89</v>
      </c>
    </row>
    <row r="1042" spans="1:65" s="2" customFormat="1" ht="33" customHeight="1">
      <c r="A1042" s="38"/>
      <c r="B1042" s="39"/>
      <c r="C1042" s="228" t="s">
        <v>1532</v>
      </c>
      <c r="D1042" s="228" t="s">
        <v>159</v>
      </c>
      <c r="E1042" s="229" t="s">
        <v>1533</v>
      </c>
      <c r="F1042" s="230" t="s">
        <v>1534</v>
      </c>
      <c r="G1042" s="231" t="s">
        <v>162</v>
      </c>
      <c r="H1042" s="232">
        <v>1</v>
      </c>
      <c r="I1042" s="233"/>
      <c r="J1042" s="234">
        <f>ROUND(I1042*H1042,2)</f>
        <v>0</v>
      </c>
      <c r="K1042" s="235"/>
      <c r="L1042" s="44"/>
      <c r="M1042" s="236" t="s">
        <v>1</v>
      </c>
      <c r="N1042" s="237" t="s">
        <v>44</v>
      </c>
      <c r="O1042" s="91"/>
      <c r="P1042" s="238">
        <f>O1042*H1042</f>
        <v>0</v>
      </c>
      <c r="Q1042" s="238">
        <v>0</v>
      </c>
      <c r="R1042" s="238">
        <f>Q1042*H1042</f>
        <v>0</v>
      </c>
      <c r="S1042" s="238">
        <v>0</v>
      </c>
      <c r="T1042" s="239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240" t="s">
        <v>327</v>
      </c>
      <c r="AT1042" s="240" t="s">
        <v>159</v>
      </c>
      <c r="AU1042" s="240" t="s">
        <v>89</v>
      </c>
      <c r="AY1042" s="17" t="s">
        <v>156</v>
      </c>
      <c r="BE1042" s="241">
        <f>IF(N1042="základní",J1042,0)</f>
        <v>0</v>
      </c>
      <c r="BF1042" s="241">
        <f>IF(N1042="snížená",J1042,0)</f>
        <v>0</v>
      </c>
      <c r="BG1042" s="241">
        <f>IF(N1042="zákl. přenesená",J1042,0)</f>
        <v>0</v>
      </c>
      <c r="BH1042" s="241">
        <f>IF(N1042="sníž. přenesená",J1042,0)</f>
        <v>0</v>
      </c>
      <c r="BI1042" s="241">
        <f>IF(N1042="nulová",J1042,0)</f>
        <v>0</v>
      </c>
      <c r="BJ1042" s="17" t="s">
        <v>87</v>
      </c>
      <c r="BK1042" s="241">
        <f>ROUND(I1042*H1042,2)</f>
        <v>0</v>
      </c>
      <c r="BL1042" s="17" t="s">
        <v>327</v>
      </c>
      <c r="BM1042" s="240" t="s">
        <v>1535</v>
      </c>
    </row>
    <row r="1043" spans="1:47" s="2" customFormat="1" ht="12">
      <c r="A1043" s="38"/>
      <c r="B1043" s="39"/>
      <c r="C1043" s="40"/>
      <c r="D1043" s="242" t="s">
        <v>165</v>
      </c>
      <c r="E1043" s="40"/>
      <c r="F1043" s="243" t="s">
        <v>1534</v>
      </c>
      <c r="G1043" s="40"/>
      <c r="H1043" s="40"/>
      <c r="I1043" s="244"/>
      <c r="J1043" s="40"/>
      <c r="K1043" s="40"/>
      <c r="L1043" s="44"/>
      <c r="M1043" s="245"/>
      <c r="N1043" s="246"/>
      <c r="O1043" s="91"/>
      <c r="P1043" s="91"/>
      <c r="Q1043" s="91"/>
      <c r="R1043" s="91"/>
      <c r="S1043" s="91"/>
      <c r="T1043" s="92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T1043" s="17" t="s">
        <v>165</v>
      </c>
      <c r="AU1043" s="17" t="s">
        <v>89</v>
      </c>
    </row>
    <row r="1044" spans="1:65" s="2" customFormat="1" ht="33" customHeight="1">
      <c r="A1044" s="38"/>
      <c r="B1044" s="39"/>
      <c r="C1044" s="228" t="s">
        <v>1536</v>
      </c>
      <c r="D1044" s="228" t="s">
        <v>159</v>
      </c>
      <c r="E1044" s="229" t="s">
        <v>1537</v>
      </c>
      <c r="F1044" s="230" t="s">
        <v>1538</v>
      </c>
      <c r="G1044" s="231" t="s">
        <v>162</v>
      </c>
      <c r="H1044" s="232">
        <v>1</v>
      </c>
      <c r="I1044" s="233"/>
      <c r="J1044" s="234">
        <f>ROUND(I1044*H1044,2)</f>
        <v>0</v>
      </c>
      <c r="K1044" s="235"/>
      <c r="L1044" s="44"/>
      <c r="M1044" s="236" t="s">
        <v>1</v>
      </c>
      <c r="N1044" s="237" t="s">
        <v>44</v>
      </c>
      <c r="O1044" s="91"/>
      <c r="P1044" s="238">
        <f>O1044*H1044</f>
        <v>0</v>
      </c>
      <c r="Q1044" s="238">
        <v>0</v>
      </c>
      <c r="R1044" s="238">
        <f>Q1044*H1044</f>
        <v>0</v>
      </c>
      <c r="S1044" s="238">
        <v>0</v>
      </c>
      <c r="T1044" s="239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40" t="s">
        <v>327</v>
      </c>
      <c r="AT1044" s="240" t="s">
        <v>159</v>
      </c>
      <c r="AU1044" s="240" t="s">
        <v>89</v>
      </c>
      <c r="AY1044" s="17" t="s">
        <v>156</v>
      </c>
      <c r="BE1044" s="241">
        <f>IF(N1044="základní",J1044,0)</f>
        <v>0</v>
      </c>
      <c r="BF1044" s="241">
        <f>IF(N1044="snížená",J1044,0)</f>
        <v>0</v>
      </c>
      <c r="BG1044" s="241">
        <f>IF(N1044="zákl. přenesená",J1044,0)</f>
        <v>0</v>
      </c>
      <c r="BH1044" s="241">
        <f>IF(N1044="sníž. přenesená",J1044,0)</f>
        <v>0</v>
      </c>
      <c r="BI1044" s="241">
        <f>IF(N1044="nulová",J1044,0)</f>
        <v>0</v>
      </c>
      <c r="BJ1044" s="17" t="s">
        <v>87</v>
      </c>
      <c r="BK1044" s="241">
        <f>ROUND(I1044*H1044,2)</f>
        <v>0</v>
      </c>
      <c r="BL1044" s="17" t="s">
        <v>327</v>
      </c>
      <c r="BM1044" s="240" t="s">
        <v>1539</v>
      </c>
    </row>
    <row r="1045" spans="1:47" s="2" customFormat="1" ht="12">
      <c r="A1045" s="38"/>
      <c r="B1045" s="39"/>
      <c r="C1045" s="40"/>
      <c r="D1045" s="242" t="s">
        <v>165</v>
      </c>
      <c r="E1045" s="40"/>
      <c r="F1045" s="243" t="s">
        <v>1538</v>
      </c>
      <c r="G1045" s="40"/>
      <c r="H1045" s="40"/>
      <c r="I1045" s="244"/>
      <c r="J1045" s="40"/>
      <c r="K1045" s="40"/>
      <c r="L1045" s="44"/>
      <c r="M1045" s="245"/>
      <c r="N1045" s="246"/>
      <c r="O1045" s="91"/>
      <c r="P1045" s="91"/>
      <c r="Q1045" s="91"/>
      <c r="R1045" s="91"/>
      <c r="S1045" s="91"/>
      <c r="T1045" s="92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T1045" s="17" t="s">
        <v>165</v>
      </c>
      <c r="AU1045" s="17" t="s">
        <v>89</v>
      </c>
    </row>
    <row r="1046" spans="1:65" s="2" customFormat="1" ht="37.8" customHeight="1">
      <c r="A1046" s="38"/>
      <c r="B1046" s="39"/>
      <c r="C1046" s="228" t="s">
        <v>1540</v>
      </c>
      <c r="D1046" s="228" t="s">
        <v>159</v>
      </c>
      <c r="E1046" s="229" t="s">
        <v>1541</v>
      </c>
      <c r="F1046" s="230" t="s">
        <v>1542</v>
      </c>
      <c r="G1046" s="231" t="s">
        <v>162</v>
      </c>
      <c r="H1046" s="232">
        <v>7</v>
      </c>
      <c r="I1046" s="233"/>
      <c r="J1046" s="234">
        <f>ROUND(I1046*H1046,2)</f>
        <v>0</v>
      </c>
      <c r="K1046" s="235"/>
      <c r="L1046" s="44"/>
      <c r="M1046" s="236" t="s">
        <v>1</v>
      </c>
      <c r="N1046" s="237" t="s">
        <v>44</v>
      </c>
      <c r="O1046" s="91"/>
      <c r="P1046" s="238">
        <f>O1046*H1046</f>
        <v>0</v>
      </c>
      <c r="Q1046" s="238">
        <v>0</v>
      </c>
      <c r="R1046" s="238">
        <f>Q1046*H1046</f>
        <v>0</v>
      </c>
      <c r="S1046" s="238">
        <v>0</v>
      </c>
      <c r="T1046" s="239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40" t="s">
        <v>327</v>
      </c>
      <c r="AT1046" s="240" t="s">
        <v>159</v>
      </c>
      <c r="AU1046" s="240" t="s">
        <v>89</v>
      </c>
      <c r="AY1046" s="17" t="s">
        <v>156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7" t="s">
        <v>87</v>
      </c>
      <c r="BK1046" s="241">
        <f>ROUND(I1046*H1046,2)</f>
        <v>0</v>
      </c>
      <c r="BL1046" s="17" t="s">
        <v>327</v>
      </c>
      <c r="BM1046" s="240" t="s">
        <v>1543</v>
      </c>
    </row>
    <row r="1047" spans="1:47" s="2" customFormat="1" ht="12">
      <c r="A1047" s="38"/>
      <c r="B1047" s="39"/>
      <c r="C1047" s="40"/>
      <c r="D1047" s="242" t="s">
        <v>165</v>
      </c>
      <c r="E1047" s="40"/>
      <c r="F1047" s="243" t="s">
        <v>1542</v>
      </c>
      <c r="G1047" s="40"/>
      <c r="H1047" s="40"/>
      <c r="I1047" s="244"/>
      <c r="J1047" s="40"/>
      <c r="K1047" s="40"/>
      <c r="L1047" s="44"/>
      <c r="M1047" s="245"/>
      <c r="N1047" s="246"/>
      <c r="O1047" s="91"/>
      <c r="P1047" s="91"/>
      <c r="Q1047" s="91"/>
      <c r="R1047" s="91"/>
      <c r="S1047" s="91"/>
      <c r="T1047" s="92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T1047" s="17" t="s">
        <v>165</v>
      </c>
      <c r="AU1047" s="17" t="s">
        <v>89</v>
      </c>
    </row>
    <row r="1048" spans="1:51" s="13" customFormat="1" ht="12">
      <c r="A1048" s="13"/>
      <c r="B1048" s="251"/>
      <c r="C1048" s="252"/>
      <c r="D1048" s="242" t="s">
        <v>257</v>
      </c>
      <c r="E1048" s="253" t="s">
        <v>1</v>
      </c>
      <c r="F1048" s="254" t="s">
        <v>190</v>
      </c>
      <c r="G1048" s="252"/>
      <c r="H1048" s="255">
        <v>7</v>
      </c>
      <c r="I1048" s="256"/>
      <c r="J1048" s="252"/>
      <c r="K1048" s="252"/>
      <c r="L1048" s="257"/>
      <c r="M1048" s="258"/>
      <c r="N1048" s="259"/>
      <c r="O1048" s="259"/>
      <c r="P1048" s="259"/>
      <c r="Q1048" s="259"/>
      <c r="R1048" s="259"/>
      <c r="S1048" s="259"/>
      <c r="T1048" s="260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1" t="s">
        <v>257</v>
      </c>
      <c r="AU1048" s="261" t="s">
        <v>89</v>
      </c>
      <c r="AV1048" s="13" t="s">
        <v>89</v>
      </c>
      <c r="AW1048" s="13" t="s">
        <v>35</v>
      </c>
      <c r="AX1048" s="13" t="s">
        <v>79</v>
      </c>
      <c r="AY1048" s="261" t="s">
        <v>156</v>
      </c>
    </row>
    <row r="1049" spans="1:51" s="14" customFormat="1" ht="12">
      <c r="A1049" s="14"/>
      <c r="B1049" s="262"/>
      <c r="C1049" s="263"/>
      <c r="D1049" s="242" t="s">
        <v>257</v>
      </c>
      <c r="E1049" s="264" t="s">
        <v>1</v>
      </c>
      <c r="F1049" s="265" t="s">
        <v>259</v>
      </c>
      <c r="G1049" s="263"/>
      <c r="H1049" s="266">
        <v>7</v>
      </c>
      <c r="I1049" s="267"/>
      <c r="J1049" s="263"/>
      <c r="K1049" s="263"/>
      <c r="L1049" s="268"/>
      <c r="M1049" s="269"/>
      <c r="N1049" s="270"/>
      <c r="O1049" s="270"/>
      <c r="P1049" s="270"/>
      <c r="Q1049" s="270"/>
      <c r="R1049" s="270"/>
      <c r="S1049" s="270"/>
      <c r="T1049" s="271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2" t="s">
        <v>257</v>
      </c>
      <c r="AU1049" s="272" t="s">
        <v>89</v>
      </c>
      <c r="AV1049" s="14" t="s">
        <v>105</v>
      </c>
      <c r="AW1049" s="14" t="s">
        <v>35</v>
      </c>
      <c r="AX1049" s="14" t="s">
        <v>87</v>
      </c>
      <c r="AY1049" s="272" t="s">
        <v>156</v>
      </c>
    </row>
    <row r="1050" spans="1:63" s="12" customFormat="1" ht="22.8" customHeight="1">
      <c r="A1050" s="12"/>
      <c r="B1050" s="212"/>
      <c r="C1050" s="213"/>
      <c r="D1050" s="214" t="s">
        <v>78</v>
      </c>
      <c r="E1050" s="226" t="s">
        <v>1544</v>
      </c>
      <c r="F1050" s="226" t="s">
        <v>1545</v>
      </c>
      <c r="G1050" s="213"/>
      <c r="H1050" s="213"/>
      <c r="I1050" s="216"/>
      <c r="J1050" s="227">
        <f>BK1050</f>
        <v>0</v>
      </c>
      <c r="K1050" s="213"/>
      <c r="L1050" s="218"/>
      <c r="M1050" s="219"/>
      <c r="N1050" s="220"/>
      <c r="O1050" s="220"/>
      <c r="P1050" s="221">
        <f>SUM(P1051:P1163)</f>
        <v>0</v>
      </c>
      <c r="Q1050" s="220"/>
      <c r="R1050" s="221">
        <f>SUM(R1051:R1163)</f>
        <v>2.7254901</v>
      </c>
      <c r="S1050" s="220"/>
      <c r="T1050" s="222">
        <f>SUM(T1051:T1163)</f>
        <v>1.5884999999999998</v>
      </c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R1050" s="223" t="s">
        <v>89</v>
      </c>
      <c r="AT1050" s="224" t="s">
        <v>78</v>
      </c>
      <c r="AU1050" s="224" t="s">
        <v>87</v>
      </c>
      <c r="AY1050" s="223" t="s">
        <v>156</v>
      </c>
      <c r="BK1050" s="225">
        <f>SUM(BK1051:BK1163)</f>
        <v>0</v>
      </c>
    </row>
    <row r="1051" spans="1:65" s="2" customFormat="1" ht="16.5" customHeight="1">
      <c r="A1051" s="38"/>
      <c r="B1051" s="39"/>
      <c r="C1051" s="228" t="s">
        <v>1546</v>
      </c>
      <c r="D1051" s="228" t="s">
        <v>159</v>
      </c>
      <c r="E1051" s="229" t="s">
        <v>1547</v>
      </c>
      <c r="F1051" s="230" t="s">
        <v>1548</v>
      </c>
      <c r="G1051" s="231" t="s">
        <v>245</v>
      </c>
      <c r="H1051" s="232">
        <v>83.9</v>
      </c>
      <c r="I1051" s="233"/>
      <c r="J1051" s="234">
        <f>ROUND(I1051*H1051,2)</f>
        <v>0</v>
      </c>
      <c r="K1051" s="235"/>
      <c r="L1051" s="44"/>
      <c r="M1051" s="236" t="s">
        <v>1</v>
      </c>
      <c r="N1051" s="237" t="s">
        <v>44</v>
      </c>
      <c r="O1051" s="91"/>
      <c r="P1051" s="238">
        <f>O1051*H1051</f>
        <v>0</v>
      </c>
      <c r="Q1051" s="238">
        <v>0</v>
      </c>
      <c r="R1051" s="238">
        <f>Q1051*H1051</f>
        <v>0</v>
      </c>
      <c r="S1051" s="238">
        <v>0</v>
      </c>
      <c r="T1051" s="239">
        <f>S1051*H1051</f>
        <v>0</v>
      </c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R1051" s="240" t="s">
        <v>327</v>
      </c>
      <c r="AT1051" s="240" t="s">
        <v>159</v>
      </c>
      <c r="AU1051" s="240" t="s">
        <v>89</v>
      </c>
      <c r="AY1051" s="17" t="s">
        <v>156</v>
      </c>
      <c r="BE1051" s="241">
        <f>IF(N1051="základní",J1051,0)</f>
        <v>0</v>
      </c>
      <c r="BF1051" s="241">
        <f>IF(N1051="snížená",J1051,0)</f>
        <v>0</v>
      </c>
      <c r="BG1051" s="241">
        <f>IF(N1051="zákl. přenesená",J1051,0)</f>
        <v>0</v>
      </c>
      <c r="BH1051" s="241">
        <f>IF(N1051="sníž. přenesená",J1051,0)</f>
        <v>0</v>
      </c>
      <c r="BI1051" s="241">
        <f>IF(N1051="nulová",J1051,0)</f>
        <v>0</v>
      </c>
      <c r="BJ1051" s="17" t="s">
        <v>87</v>
      </c>
      <c r="BK1051" s="241">
        <f>ROUND(I1051*H1051,2)</f>
        <v>0</v>
      </c>
      <c r="BL1051" s="17" t="s">
        <v>327</v>
      </c>
      <c r="BM1051" s="240" t="s">
        <v>1549</v>
      </c>
    </row>
    <row r="1052" spans="1:47" s="2" customFormat="1" ht="12">
      <c r="A1052" s="38"/>
      <c r="B1052" s="39"/>
      <c r="C1052" s="40"/>
      <c r="D1052" s="242" t="s">
        <v>165</v>
      </c>
      <c r="E1052" s="40"/>
      <c r="F1052" s="243" t="s">
        <v>1550</v>
      </c>
      <c r="G1052" s="40"/>
      <c r="H1052" s="40"/>
      <c r="I1052" s="244"/>
      <c r="J1052" s="40"/>
      <c r="K1052" s="40"/>
      <c r="L1052" s="44"/>
      <c r="M1052" s="245"/>
      <c r="N1052" s="246"/>
      <c r="O1052" s="91"/>
      <c r="P1052" s="91"/>
      <c r="Q1052" s="91"/>
      <c r="R1052" s="91"/>
      <c r="S1052" s="91"/>
      <c r="T1052" s="92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T1052" s="17" t="s">
        <v>165</v>
      </c>
      <c r="AU1052" s="17" t="s">
        <v>89</v>
      </c>
    </row>
    <row r="1053" spans="1:51" s="13" customFormat="1" ht="12">
      <c r="A1053" s="13"/>
      <c r="B1053" s="251"/>
      <c r="C1053" s="252"/>
      <c r="D1053" s="242" t="s">
        <v>257</v>
      </c>
      <c r="E1053" s="253" t="s">
        <v>1</v>
      </c>
      <c r="F1053" s="254" t="s">
        <v>1551</v>
      </c>
      <c r="G1053" s="252"/>
      <c r="H1053" s="255">
        <v>10.6</v>
      </c>
      <c r="I1053" s="256"/>
      <c r="J1053" s="252"/>
      <c r="K1053" s="252"/>
      <c r="L1053" s="257"/>
      <c r="M1053" s="258"/>
      <c r="N1053" s="259"/>
      <c r="O1053" s="259"/>
      <c r="P1053" s="259"/>
      <c r="Q1053" s="259"/>
      <c r="R1053" s="259"/>
      <c r="S1053" s="259"/>
      <c r="T1053" s="260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61" t="s">
        <v>257</v>
      </c>
      <c r="AU1053" s="261" t="s">
        <v>89</v>
      </c>
      <c r="AV1053" s="13" t="s">
        <v>89</v>
      </c>
      <c r="AW1053" s="13" t="s">
        <v>35</v>
      </c>
      <c r="AX1053" s="13" t="s">
        <v>79</v>
      </c>
      <c r="AY1053" s="261" t="s">
        <v>156</v>
      </c>
    </row>
    <row r="1054" spans="1:51" s="14" customFormat="1" ht="12">
      <c r="A1054" s="14"/>
      <c r="B1054" s="262"/>
      <c r="C1054" s="263"/>
      <c r="D1054" s="242" t="s">
        <v>257</v>
      </c>
      <c r="E1054" s="264" t="s">
        <v>1</v>
      </c>
      <c r="F1054" s="265" t="s">
        <v>1552</v>
      </c>
      <c r="G1054" s="263"/>
      <c r="H1054" s="266">
        <v>10.6</v>
      </c>
      <c r="I1054" s="267"/>
      <c r="J1054" s="263"/>
      <c r="K1054" s="263"/>
      <c r="L1054" s="268"/>
      <c r="M1054" s="269"/>
      <c r="N1054" s="270"/>
      <c r="O1054" s="270"/>
      <c r="P1054" s="270"/>
      <c r="Q1054" s="270"/>
      <c r="R1054" s="270"/>
      <c r="S1054" s="270"/>
      <c r="T1054" s="271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72" t="s">
        <v>257</v>
      </c>
      <c r="AU1054" s="272" t="s">
        <v>89</v>
      </c>
      <c r="AV1054" s="14" t="s">
        <v>105</v>
      </c>
      <c r="AW1054" s="14" t="s">
        <v>35</v>
      </c>
      <c r="AX1054" s="14" t="s">
        <v>79</v>
      </c>
      <c r="AY1054" s="272" t="s">
        <v>156</v>
      </c>
    </row>
    <row r="1055" spans="1:51" s="13" customFormat="1" ht="12">
      <c r="A1055" s="13"/>
      <c r="B1055" s="251"/>
      <c r="C1055" s="252"/>
      <c r="D1055" s="242" t="s">
        <v>257</v>
      </c>
      <c r="E1055" s="253" t="s">
        <v>1</v>
      </c>
      <c r="F1055" s="254" t="s">
        <v>1415</v>
      </c>
      <c r="G1055" s="252"/>
      <c r="H1055" s="255">
        <v>10.4</v>
      </c>
      <c r="I1055" s="256"/>
      <c r="J1055" s="252"/>
      <c r="K1055" s="252"/>
      <c r="L1055" s="257"/>
      <c r="M1055" s="258"/>
      <c r="N1055" s="259"/>
      <c r="O1055" s="259"/>
      <c r="P1055" s="259"/>
      <c r="Q1055" s="259"/>
      <c r="R1055" s="259"/>
      <c r="S1055" s="259"/>
      <c r="T1055" s="260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1" t="s">
        <v>257</v>
      </c>
      <c r="AU1055" s="261" t="s">
        <v>89</v>
      </c>
      <c r="AV1055" s="13" t="s">
        <v>89</v>
      </c>
      <c r="AW1055" s="13" t="s">
        <v>35</v>
      </c>
      <c r="AX1055" s="13" t="s">
        <v>79</v>
      </c>
      <c r="AY1055" s="261" t="s">
        <v>156</v>
      </c>
    </row>
    <row r="1056" spans="1:51" s="14" customFormat="1" ht="12">
      <c r="A1056" s="14"/>
      <c r="B1056" s="262"/>
      <c r="C1056" s="263"/>
      <c r="D1056" s="242" t="s">
        <v>257</v>
      </c>
      <c r="E1056" s="264" t="s">
        <v>1</v>
      </c>
      <c r="F1056" s="265" t="s">
        <v>936</v>
      </c>
      <c r="G1056" s="263"/>
      <c r="H1056" s="266">
        <v>10.4</v>
      </c>
      <c r="I1056" s="267"/>
      <c r="J1056" s="263"/>
      <c r="K1056" s="263"/>
      <c r="L1056" s="268"/>
      <c r="M1056" s="269"/>
      <c r="N1056" s="270"/>
      <c r="O1056" s="270"/>
      <c r="P1056" s="270"/>
      <c r="Q1056" s="270"/>
      <c r="R1056" s="270"/>
      <c r="S1056" s="270"/>
      <c r="T1056" s="271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72" t="s">
        <v>257</v>
      </c>
      <c r="AU1056" s="272" t="s">
        <v>89</v>
      </c>
      <c r="AV1056" s="14" t="s">
        <v>105</v>
      </c>
      <c r="AW1056" s="14" t="s">
        <v>35</v>
      </c>
      <c r="AX1056" s="14" t="s">
        <v>79</v>
      </c>
      <c r="AY1056" s="272" t="s">
        <v>156</v>
      </c>
    </row>
    <row r="1057" spans="1:51" s="13" customFormat="1" ht="12">
      <c r="A1057" s="13"/>
      <c r="B1057" s="251"/>
      <c r="C1057" s="252"/>
      <c r="D1057" s="242" t="s">
        <v>257</v>
      </c>
      <c r="E1057" s="253" t="s">
        <v>1</v>
      </c>
      <c r="F1057" s="254" t="s">
        <v>1553</v>
      </c>
      <c r="G1057" s="252"/>
      <c r="H1057" s="255">
        <v>14.9</v>
      </c>
      <c r="I1057" s="256"/>
      <c r="J1057" s="252"/>
      <c r="K1057" s="252"/>
      <c r="L1057" s="257"/>
      <c r="M1057" s="258"/>
      <c r="N1057" s="259"/>
      <c r="O1057" s="259"/>
      <c r="P1057" s="259"/>
      <c r="Q1057" s="259"/>
      <c r="R1057" s="259"/>
      <c r="S1057" s="259"/>
      <c r="T1057" s="260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1" t="s">
        <v>257</v>
      </c>
      <c r="AU1057" s="261" t="s">
        <v>89</v>
      </c>
      <c r="AV1057" s="13" t="s">
        <v>89</v>
      </c>
      <c r="AW1057" s="13" t="s">
        <v>35</v>
      </c>
      <c r="AX1057" s="13" t="s">
        <v>79</v>
      </c>
      <c r="AY1057" s="261" t="s">
        <v>156</v>
      </c>
    </row>
    <row r="1058" spans="1:51" s="14" customFormat="1" ht="12">
      <c r="A1058" s="14"/>
      <c r="B1058" s="262"/>
      <c r="C1058" s="263"/>
      <c r="D1058" s="242" t="s">
        <v>257</v>
      </c>
      <c r="E1058" s="264" t="s">
        <v>1</v>
      </c>
      <c r="F1058" s="265" t="s">
        <v>1414</v>
      </c>
      <c r="G1058" s="263"/>
      <c r="H1058" s="266">
        <v>14.9</v>
      </c>
      <c r="I1058" s="267"/>
      <c r="J1058" s="263"/>
      <c r="K1058" s="263"/>
      <c r="L1058" s="268"/>
      <c r="M1058" s="269"/>
      <c r="N1058" s="270"/>
      <c r="O1058" s="270"/>
      <c r="P1058" s="270"/>
      <c r="Q1058" s="270"/>
      <c r="R1058" s="270"/>
      <c r="S1058" s="270"/>
      <c r="T1058" s="271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2" t="s">
        <v>257</v>
      </c>
      <c r="AU1058" s="272" t="s">
        <v>89</v>
      </c>
      <c r="AV1058" s="14" t="s">
        <v>105</v>
      </c>
      <c r="AW1058" s="14" t="s">
        <v>35</v>
      </c>
      <c r="AX1058" s="14" t="s">
        <v>79</v>
      </c>
      <c r="AY1058" s="272" t="s">
        <v>156</v>
      </c>
    </row>
    <row r="1059" spans="1:51" s="13" customFormat="1" ht="12">
      <c r="A1059" s="13"/>
      <c r="B1059" s="251"/>
      <c r="C1059" s="252"/>
      <c r="D1059" s="242" t="s">
        <v>257</v>
      </c>
      <c r="E1059" s="253" t="s">
        <v>1</v>
      </c>
      <c r="F1059" s="254" t="s">
        <v>1416</v>
      </c>
      <c r="G1059" s="252"/>
      <c r="H1059" s="255">
        <v>10.3</v>
      </c>
      <c r="I1059" s="256"/>
      <c r="J1059" s="252"/>
      <c r="K1059" s="252"/>
      <c r="L1059" s="257"/>
      <c r="M1059" s="258"/>
      <c r="N1059" s="259"/>
      <c r="O1059" s="259"/>
      <c r="P1059" s="259"/>
      <c r="Q1059" s="259"/>
      <c r="R1059" s="259"/>
      <c r="S1059" s="259"/>
      <c r="T1059" s="260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1" t="s">
        <v>257</v>
      </c>
      <c r="AU1059" s="261" t="s">
        <v>89</v>
      </c>
      <c r="AV1059" s="13" t="s">
        <v>89</v>
      </c>
      <c r="AW1059" s="13" t="s">
        <v>35</v>
      </c>
      <c r="AX1059" s="13" t="s">
        <v>79</v>
      </c>
      <c r="AY1059" s="261" t="s">
        <v>156</v>
      </c>
    </row>
    <row r="1060" spans="1:51" s="14" customFormat="1" ht="12">
      <c r="A1060" s="14"/>
      <c r="B1060" s="262"/>
      <c r="C1060" s="263"/>
      <c r="D1060" s="242" t="s">
        <v>257</v>
      </c>
      <c r="E1060" s="264" t="s">
        <v>1</v>
      </c>
      <c r="F1060" s="265" t="s">
        <v>1417</v>
      </c>
      <c r="G1060" s="263"/>
      <c r="H1060" s="266">
        <v>10.3</v>
      </c>
      <c r="I1060" s="267"/>
      <c r="J1060" s="263"/>
      <c r="K1060" s="263"/>
      <c r="L1060" s="268"/>
      <c r="M1060" s="269"/>
      <c r="N1060" s="270"/>
      <c r="O1060" s="270"/>
      <c r="P1060" s="270"/>
      <c r="Q1060" s="270"/>
      <c r="R1060" s="270"/>
      <c r="S1060" s="270"/>
      <c r="T1060" s="271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2" t="s">
        <v>257</v>
      </c>
      <c r="AU1060" s="272" t="s">
        <v>89</v>
      </c>
      <c r="AV1060" s="14" t="s">
        <v>105</v>
      </c>
      <c r="AW1060" s="14" t="s">
        <v>35</v>
      </c>
      <c r="AX1060" s="14" t="s">
        <v>79</v>
      </c>
      <c r="AY1060" s="272" t="s">
        <v>156</v>
      </c>
    </row>
    <row r="1061" spans="1:51" s="13" customFormat="1" ht="12">
      <c r="A1061" s="13"/>
      <c r="B1061" s="251"/>
      <c r="C1061" s="252"/>
      <c r="D1061" s="242" t="s">
        <v>257</v>
      </c>
      <c r="E1061" s="253" t="s">
        <v>1</v>
      </c>
      <c r="F1061" s="254" t="s">
        <v>1418</v>
      </c>
      <c r="G1061" s="252"/>
      <c r="H1061" s="255">
        <v>14.5</v>
      </c>
      <c r="I1061" s="256"/>
      <c r="J1061" s="252"/>
      <c r="K1061" s="252"/>
      <c r="L1061" s="257"/>
      <c r="M1061" s="258"/>
      <c r="N1061" s="259"/>
      <c r="O1061" s="259"/>
      <c r="P1061" s="259"/>
      <c r="Q1061" s="259"/>
      <c r="R1061" s="259"/>
      <c r="S1061" s="259"/>
      <c r="T1061" s="260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61" t="s">
        <v>257</v>
      </c>
      <c r="AU1061" s="261" t="s">
        <v>89</v>
      </c>
      <c r="AV1061" s="13" t="s">
        <v>89</v>
      </c>
      <c r="AW1061" s="13" t="s">
        <v>35</v>
      </c>
      <c r="AX1061" s="13" t="s">
        <v>79</v>
      </c>
      <c r="AY1061" s="261" t="s">
        <v>156</v>
      </c>
    </row>
    <row r="1062" spans="1:51" s="14" customFormat="1" ht="12">
      <c r="A1062" s="14"/>
      <c r="B1062" s="262"/>
      <c r="C1062" s="263"/>
      <c r="D1062" s="242" t="s">
        <v>257</v>
      </c>
      <c r="E1062" s="264" t="s">
        <v>1</v>
      </c>
      <c r="F1062" s="265" t="s">
        <v>1419</v>
      </c>
      <c r="G1062" s="263"/>
      <c r="H1062" s="266">
        <v>14.5</v>
      </c>
      <c r="I1062" s="267"/>
      <c r="J1062" s="263"/>
      <c r="K1062" s="263"/>
      <c r="L1062" s="268"/>
      <c r="M1062" s="269"/>
      <c r="N1062" s="270"/>
      <c r="O1062" s="270"/>
      <c r="P1062" s="270"/>
      <c r="Q1062" s="270"/>
      <c r="R1062" s="270"/>
      <c r="S1062" s="270"/>
      <c r="T1062" s="271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2" t="s">
        <v>257</v>
      </c>
      <c r="AU1062" s="272" t="s">
        <v>89</v>
      </c>
      <c r="AV1062" s="14" t="s">
        <v>105</v>
      </c>
      <c r="AW1062" s="14" t="s">
        <v>35</v>
      </c>
      <c r="AX1062" s="14" t="s">
        <v>79</v>
      </c>
      <c r="AY1062" s="272" t="s">
        <v>156</v>
      </c>
    </row>
    <row r="1063" spans="1:51" s="13" customFormat="1" ht="12">
      <c r="A1063" s="13"/>
      <c r="B1063" s="251"/>
      <c r="C1063" s="252"/>
      <c r="D1063" s="242" t="s">
        <v>257</v>
      </c>
      <c r="E1063" s="253" t="s">
        <v>1</v>
      </c>
      <c r="F1063" s="254" t="s">
        <v>1392</v>
      </c>
      <c r="G1063" s="252"/>
      <c r="H1063" s="255">
        <v>9.9</v>
      </c>
      <c r="I1063" s="256"/>
      <c r="J1063" s="252"/>
      <c r="K1063" s="252"/>
      <c r="L1063" s="257"/>
      <c r="M1063" s="258"/>
      <c r="N1063" s="259"/>
      <c r="O1063" s="259"/>
      <c r="P1063" s="259"/>
      <c r="Q1063" s="259"/>
      <c r="R1063" s="259"/>
      <c r="S1063" s="259"/>
      <c r="T1063" s="260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61" t="s">
        <v>257</v>
      </c>
      <c r="AU1063" s="261" t="s">
        <v>89</v>
      </c>
      <c r="AV1063" s="13" t="s">
        <v>89</v>
      </c>
      <c r="AW1063" s="13" t="s">
        <v>35</v>
      </c>
      <c r="AX1063" s="13" t="s">
        <v>79</v>
      </c>
      <c r="AY1063" s="261" t="s">
        <v>156</v>
      </c>
    </row>
    <row r="1064" spans="1:51" s="14" customFormat="1" ht="12">
      <c r="A1064" s="14"/>
      <c r="B1064" s="262"/>
      <c r="C1064" s="263"/>
      <c r="D1064" s="242" t="s">
        <v>257</v>
      </c>
      <c r="E1064" s="264" t="s">
        <v>1</v>
      </c>
      <c r="F1064" s="265" t="s">
        <v>1554</v>
      </c>
      <c r="G1064" s="263"/>
      <c r="H1064" s="266">
        <v>9.9</v>
      </c>
      <c r="I1064" s="267"/>
      <c r="J1064" s="263"/>
      <c r="K1064" s="263"/>
      <c r="L1064" s="268"/>
      <c r="M1064" s="269"/>
      <c r="N1064" s="270"/>
      <c r="O1064" s="270"/>
      <c r="P1064" s="270"/>
      <c r="Q1064" s="270"/>
      <c r="R1064" s="270"/>
      <c r="S1064" s="270"/>
      <c r="T1064" s="271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2" t="s">
        <v>257</v>
      </c>
      <c r="AU1064" s="272" t="s">
        <v>89</v>
      </c>
      <c r="AV1064" s="14" t="s">
        <v>105</v>
      </c>
      <c r="AW1064" s="14" t="s">
        <v>35</v>
      </c>
      <c r="AX1064" s="14" t="s">
        <v>79</v>
      </c>
      <c r="AY1064" s="272" t="s">
        <v>156</v>
      </c>
    </row>
    <row r="1065" spans="1:51" s="13" customFormat="1" ht="12">
      <c r="A1065" s="13"/>
      <c r="B1065" s="251"/>
      <c r="C1065" s="252"/>
      <c r="D1065" s="242" t="s">
        <v>257</v>
      </c>
      <c r="E1065" s="253" t="s">
        <v>1</v>
      </c>
      <c r="F1065" s="254" t="s">
        <v>1432</v>
      </c>
      <c r="G1065" s="252"/>
      <c r="H1065" s="255">
        <v>13.3</v>
      </c>
      <c r="I1065" s="256"/>
      <c r="J1065" s="252"/>
      <c r="K1065" s="252"/>
      <c r="L1065" s="257"/>
      <c r="M1065" s="258"/>
      <c r="N1065" s="259"/>
      <c r="O1065" s="259"/>
      <c r="P1065" s="259"/>
      <c r="Q1065" s="259"/>
      <c r="R1065" s="259"/>
      <c r="S1065" s="259"/>
      <c r="T1065" s="260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1" t="s">
        <v>257</v>
      </c>
      <c r="AU1065" s="261" t="s">
        <v>89</v>
      </c>
      <c r="AV1065" s="13" t="s">
        <v>89</v>
      </c>
      <c r="AW1065" s="13" t="s">
        <v>35</v>
      </c>
      <c r="AX1065" s="13" t="s">
        <v>79</v>
      </c>
      <c r="AY1065" s="261" t="s">
        <v>156</v>
      </c>
    </row>
    <row r="1066" spans="1:51" s="14" customFormat="1" ht="12">
      <c r="A1066" s="14"/>
      <c r="B1066" s="262"/>
      <c r="C1066" s="263"/>
      <c r="D1066" s="242" t="s">
        <v>257</v>
      </c>
      <c r="E1066" s="264" t="s">
        <v>1</v>
      </c>
      <c r="F1066" s="265" t="s">
        <v>581</v>
      </c>
      <c r="G1066" s="263"/>
      <c r="H1066" s="266">
        <v>13.3</v>
      </c>
      <c r="I1066" s="267"/>
      <c r="J1066" s="263"/>
      <c r="K1066" s="263"/>
      <c r="L1066" s="268"/>
      <c r="M1066" s="269"/>
      <c r="N1066" s="270"/>
      <c r="O1066" s="270"/>
      <c r="P1066" s="270"/>
      <c r="Q1066" s="270"/>
      <c r="R1066" s="270"/>
      <c r="S1066" s="270"/>
      <c r="T1066" s="271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2" t="s">
        <v>257</v>
      </c>
      <c r="AU1066" s="272" t="s">
        <v>89</v>
      </c>
      <c r="AV1066" s="14" t="s">
        <v>105</v>
      </c>
      <c r="AW1066" s="14" t="s">
        <v>35</v>
      </c>
      <c r="AX1066" s="14" t="s">
        <v>79</v>
      </c>
      <c r="AY1066" s="272" t="s">
        <v>156</v>
      </c>
    </row>
    <row r="1067" spans="1:51" s="15" customFormat="1" ht="12">
      <c r="A1067" s="15"/>
      <c r="B1067" s="284"/>
      <c r="C1067" s="285"/>
      <c r="D1067" s="242" t="s">
        <v>257</v>
      </c>
      <c r="E1067" s="286" t="s">
        <v>1</v>
      </c>
      <c r="F1067" s="287" t="s">
        <v>342</v>
      </c>
      <c r="G1067" s="285"/>
      <c r="H1067" s="288">
        <v>83.9</v>
      </c>
      <c r="I1067" s="289"/>
      <c r="J1067" s="285"/>
      <c r="K1067" s="285"/>
      <c r="L1067" s="290"/>
      <c r="M1067" s="291"/>
      <c r="N1067" s="292"/>
      <c r="O1067" s="292"/>
      <c r="P1067" s="292"/>
      <c r="Q1067" s="292"/>
      <c r="R1067" s="292"/>
      <c r="S1067" s="292"/>
      <c r="T1067" s="293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94" t="s">
        <v>257</v>
      </c>
      <c r="AU1067" s="294" t="s">
        <v>89</v>
      </c>
      <c r="AV1067" s="15" t="s">
        <v>155</v>
      </c>
      <c r="AW1067" s="15" t="s">
        <v>35</v>
      </c>
      <c r="AX1067" s="15" t="s">
        <v>87</v>
      </c>
      <c r="AY1067" s="294" t="s">
        <v>156</v>
      </c>
    </row>
    <row r="1068" spans="1:65" s="2" customFormat="1" ht="16.5" customHeight="1">
      <c r="A1068" s="38"/>
      <c r="B1068" s="39"/>
      <c r="C1068" s="228" t="s">
        <v>1555</v>
      </c>
      <c r="D1068" s="228" t="s">
        <v>159</v>
      </c>
      <c r="E1068" s="229" t="s">
        <v>1556</v>
      </c>
      <c r="F1068" s="230" t="s">
        <v>1557</v>
      </c>
      <c r="G1068" s="231" t="s">
        <v>245</v>
      </c>
      <c r="H1068" s="232">
        <v>60.7</v>
      </c>
      <c r="I1068" s="233"/>
      <c r="J1068" s="234">
        <f>ROUND(I1068*H1068,2)</f>
        <v>0</v>
      </c>
      <c r="K1068" s="235"/>
      <c r="L1068" s="44"/>
      <c r="M1068" s="236" t="s">
        <v>1</v>
      </c>
      <c r="N1068" s="237" t="s">
        <v>44</v>
      </c>
      <c r="O1068" s="91"/>
      <c r="P1068" s="238">
        <f>O1068*H1068</f>
        <v>0</v>
      </c>
      <c r="Q1068" s="238">
        <v>0.0003</v>
      </c>
      <c r="R1068" s="238">
        <f>Q1068*H1068</f>
        <v>0.01821</v>
      </c>
      <c r="S1068" s="238">
        <v>0</v>
      </c>
      <c r="T1068" s="239">
        <f>S1068*H1068</f>
        <v>0</v>
      </c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R1068" s="240" t="s">
        <v>327</v>
      </c>
      <c r="AT1068" s="240" t="s">
        <v>159</v>
      </c>
      <c r="AU1068" s="240" t="s">
        <v>89</v>
      </c>
      <c r="AY1068" s="17" t="s">
        <v>156</v>
      </c>
      <c r="BE1068" s="241">
        <f>IF(N1068="základní",J1068,0)</f>
        <v>0</v>
      </c>
      <c r="BF1068" s="241">
        <f>IF(N1068="snížená",J1068,0)</f>
        <v>0</v>
      </c>
      <c r="BG1068" s="241">
        <f>IF(N1068="zákl. přenesená",J1068,0)</f>
        <v>0</v>
      </c>
      <c r="BH1068" s="241">
        <f>IF(N1068="sníž. přenesená",J1068,0)</f>
        <v>0</v>
      </c>
      <c r="BI1068" s="241">
        <f>IF(N1068="nulová",J1068,0)</f>
        <v>0</v>
      </c>
      <c r="BJ1068" s="17" t="s">
        <v>87</v>
      </c>
      <c r="BK1068" s="241">
        <f>ROUND(I1068*H1068,2)</f>
        <v>0</v>
      </c>
      <c r="BL1068" s="17" t="s">
        <v>327</v>
      </c>
      <c r="BM1068" s="240" t="s">
        <v>1558</v>
      </c>
    </row>
    <row r="1069" spans="1:47" s="2" customFormat="1" ht="12">
      <c r="A1069" s="38"/>
      <c r="B1069" s="39"/>
      <c r="C1069" s="40"/>
      <c r="D1069" s="242" t="s">
        <v>165</v>
      </c>
      <c r="E1069" s="40"/>
      <c r="F1069" s="243" t="s">
        <v>1559</v>
      </c>
      <c r="G1069" s="40"/>
      <c r="H1069" s="40"/>
      <c r="I1069" s="244"/>
      <c r="J1069" s="40"/>
      <c r="K1069" s="40"/>
      <c r="L1069" s="44"/>
      <c r="M1069" s="245"/>
      <c r="N1069" s="246"/>
      <c r="O1069" s="91"/>
      <c r="P1069" s="91"/>
      <c r="Q1069" s="91"/>
      <c r="R1069" s="91"/>
      <c r="S1069" s="91"/>
      <c r="T1069" s="92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T1069" s="17" t="s">
        <v>165</v>
      </c>
      <c r="AU1069" s="17" t="s">
        <v>89</v>
      </c>
    </row>
    <row r="1070" spans="1:51" s="13" customFormat="1" ht="12">
      <c r="A1070" s="13"/>
      <c r="B1070" s="251"/>
      <c r="C1070" s="252"/>
      <c r="D1070" s="242" t="s">
        <v>257</v>
      </c>
      <c r="E1070" s="253" t="s">
        <v>1</v>
      </c>
      <c r="F1070" s="254" t="s">
        <v>1382</v>
      </c>
      <c r="G1070" s="252"/>
      <c r="H1070" s="255">
        <v>3.6</v>
      </c>
      <c r="I1070" s="256"/>
      <c r="J1070" s="252"/>
      <c r="K1070" s="252"/>
      <c r="L1070" s="257"/>
      <c r="M1070" s="258"/>
      <c r="N1070" s="259"/>
      <c r="O1070" s="259"/>
      <c r="P1070" s="259"/>
      <c r="Q1070" s="259"/>
      <c r="R1070" s="259"/>
      <c r="S1070" s="259"/>
      <c r="T1070" s="260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61" t="s">
        <v>257</v>
      </c>
      <c r="AU1070" s="261" t="s">
        <v>89</v>
      </c>
      <c r="AV1070" s="13" t="s">
        <v>89</v>
      </c>
      <c r="AW1070" s="13" t="s">
        <v>35</v>
      </c>
      <c r="AX1070" s="13" t="s">
        <v>79</v>
      </c>
      <c r="AY1070" s="261" t="s">
        <v>156</v>
      </c>
    </row>
    <row r="1071" spans="1:51" s="14" customFormat="1" ht="12">
      <c r="A1071" s="14"/>
      <c r="B1071" s="262"/>
      <c r="C1071" s="263"/>
      <c r="D1071" s="242" t="s">
        <v>257</v>
      </c>
      <c r="E1071" s="264" t="s">
        <v>1</v>
      </c>
      <c r="F1071" s="265" t="s">
        <v>1383</v>
      </c>
      <c r="G1071" s="263"/>
      <c r="H1071" s="266">
        <v>3.6</v>
      </c>
      <c r="I1071" s="267"/>
      <c r="J1071" s="263"/>
      <c r="K1071" s="263"/>
      <c r="L1071" s="268"/>
      <c r="M1071" s="269"/>
      <c r="N1071" s="270"/>
      <c r="O1071" s="270"/>
      <c r="P1071" s="270"/>
      <c r="Q1071" s="270"/>
      <c r="R1071" s="270"/>
      <c r="S1071" s="270"/>
      <c r="T1071" s="271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72" t="s">
        <v>257</v>
      </c>
      <c r="AU1071" s="272" t="s">
        <v>89</v>
      </c>
      <c r="AV1071" s="14" t="s">
        <v>105</v>
      </c>
      <c r="AW1071" s="14" t="s">
        <v>35</v>
      </c>
      <c r="AX1071" s="14" t="s">
        <v>79</v>
      </c>
      <c r="AY1071" s="272" t="s">
        <v>156</v>
      </c>
    </row>
    <row r="1072" spans="1:51" s="13" customFormat="1" ht="12">
      <c r="A1072" s="13"/>
      <c r="B1072" s="251"/>
      <c r="C1072" s="252"/>
      <c r="D1072" s="242" t="s">
        <v>257</v>
      </c>
      <c r="E1072" s="253" t="s">
        <v>1</v>
      </c>
      <c r="F1072" s="254" t="s">
        <v>190</v>
      </c>
      <c r="G1072" s="252"/>
      <c r="H1072" s="255">
        <v>7</v>
      </c>
      <c r="I1072" s="256"/>
      <c r="J1072" s="252"/>
      <c r="K1072" s="252"/>
      <c r="L1072" s="257"/>
      <c r="M1072" s="258"/>
      <c r="N1072" s="259"/>
      <c r="O1072" s="259"/>
      <c r="P1072" s="259"/>
      <c r="Q1072" s="259"/>
      <c r="R1072" s="259"/>
      <c r="S1072" s="259"/>
      <c r="T1072" s="260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1" t="s">
        <v>257</v>
      </c>
      <c r="AU1072" s="261" t="s">
        <v>89</v>
      </c>
      <c r="AV1072" s="13" t="s">
        <v>89</v>
      </c>
      <c r="AW1072" s="13" t="s">
        <v>35</v>
      </c>
      <c r="AX1072" s="13" t="s">
        <v>79</v>
      </c>
      <c r="AY1072" s="261" t="s">
        <v>156</v>
      </c>
    </row>
    <row r="1073" spans="1:51" s="14" customFormat="1" ht="12">
      <c r="A1073" s="14"/>
      <c r="B1073" s="262"/>
      <c r="C1073" s="263"/>
      <c r="D1073" s="242" t="s">
        <v>257</v>
      </c>
      <c r="E1073" s="264" t="s">
        <v>1</v>
      </c>
      <c r="F1073" s="265" t="s">
        <v>1552</v>
      </c>
      <c r="G1073" s="263"/>
      <c r="H1073" s="266">
        <v>7</v>
      </c>
      <c r="I1073" s="267"/>
      <c r="J1073" s="263"/>
      <c r="K1073" s="263"/>
      <c r="L1073" s="268"/>
      <c r="M1073" s="269"/>
      <c r="N1073" s="270"/>
      <c r="O1073" s="270"/>
      <c r="P1073" s="270"/>
      <c r="Q1073" s="270"/>
      <c r="R1073" s="270"/>
      <c r="S1073" s="270"/>
      <c r="T1073" s="271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2" t="s">
        <v>257</v>
      </c>
      <c r="AU1073" s="272" t="s">
        <v>89</v>
      </c>
      <c r="AV1073" s="14" t="s">
        <v>105</v>
      </c>
      <c r="AW1073" s="14" t="s">
        <v>35</v>
      </c>
      <c r="AX1073" s="14" t="s">
        <v>79</v>
      </c>
      <c r="AY1073" s="272" t="s">
        <v>156</v>
      </c>
    </row>
    <row r="1074" spans="1:51" s="13" customFormat="1" ht="12">
      <c r="A1074" s="13"/>
      <c r="B1074" s="251"/>
      <c r="C1074" s="252"/>
      <c r="D1074" s="242" t="s">
        <v>257</v>
      </c>
      <c r="E1074" s="253" t="s">
        <v>1</v>
      </c>
      <c r="F1074" s="254" t="s">
        <v>1415</v>
      </c>
      <c r="G1074" s="252"/>
      <c r="H1074" s="255">
        <v>10.4</v>
      </c>
      <c r="I1074" s="256"/>
      <c r="J1074" s="252"/>
      <c r="K1074" s="252"/>
      <c r="L1074" s="257"/>
      <c r="M1074" s="258"/>
      <c r="N1074" s="259"/>
      <c r="O1074" s="259"/>
      <c r="P1074" s="259"/>
      <c r="Q1074" s="259"/>
      <c r="R1074" s="259"/>
      <c r="S1074" s="259"/>
      <c r="T1074" s="260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1" t="s">
        <v>257</v>
      </c>
      <c r="AU1074" s="261" t="s">
        <v>89</v>
      </c>
      <c r="AV1074" s="13" t="s">
        <v>89</v>
      </c>
      <c r="AW1074" s="13" t="s">
        <v>35</v>
      </c>
      <c r="AX1074" s="13" t="s">
        <v>79</v>
      </c>
      <c r="AY1074" s="261" t="s">
        <v>156</v>
      </c>
    </row>
    <row r="1075" spans="1:51" s="14" customFormat="1" ht="12">
      <c r="A1075" s="14"/>
      <c r="B1075" s="262"/>
      <c r="C1075" s="263"/>
      <c r="D1075" s="242" t="s">
        <v>257</v>
      </c>
      <c r="E1075" s="264" t="s">
        <v>1</v>
      </c>
      <c r="F1075" s="265" t="s">
        <v>936</v>
      </c>
      <c r="G1075" s="263"/>
      <c r="H1075" s="266">
        <v>10.4</v>
      </c>
      <c r="I1075" s="267"/>
      <c r="J1075" s="263"/>
      <c r="K1075" s="263"/>
      <c r="L1075" s="268"/>
      <c r="M1075" s="269"/>
      <c r="N1075" s="270"/>
      <c r="O1075" s="270"/>
      <c r="P1075" s="270"/>
      <c r="Q1075" s="270"/>
      <c r="R1075" s="270"/>
      <c r="S1075" s="270"/>
      <c r="T1075" s="271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2" t="s">
        <v>257</v>
      </c>
      <c r="AU1075" s="272" t="s">
        <v>89</v>
      </c>
      <c r="AV1075" s="14" t="s">
        <v>105</v>
      </c>
      <c r="AW1075" s="14" t="s">
        <v>35</v>
      </c>
      <c r="AX1075" s="14" t="s">
        <v>79</v>
      </c>
      <c r="AY1075" s="272" t="s">
        <v>156</v>
      </c>
    </row>
    <row r="1076" spans="1:51" s="13" customFormat="1" ht="12">
      <c r="A1076" s="13"/>
      <c r="B1076" s="251"/>
      <c r="C1076" s="252"/>
      <c r="D1076" s="242" t="s">
        <v>257</v>
      </c>
      <c r="E1076" s="253" t="s">
        <v>1</v>
      </c>
      <c r="F1076" s="254" t="s">
        <v>1553</v>
      </c>
      <c r="G1076" s="252"/>
      <c r="H1076" s="255">
        <v>14.9</v>
      </c>
      <c r="I1076" s="256"/>
      <c r="J1076" s="252"/>
      <c r="K1076" s="252"/>
      <c r="L1076" s="257"/>
      <c r="M1076" s="258"/>
      <c r="N1076" s="259"/>
      <c r="O1076" s="259"/>
      <c r="P1076" s="259"/>
      <c r="Q1076" s="259"/>
      <c r="R1076" s="259"/>
      <c r="S1076" s="259"/>
      <c r="T1076" s="260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61" t="s">
        <v>257</v>
      </c>
      <c r="AU1076" s="261" t="s">
        <v>89</v>
      </c>
      <c r="AV1076" s="13" t="s">
        <v>89</v>
      </c>
      <c r="AW1076" s="13" t="s">
        <v>35</v>
      </c>
      <c r="AX1076" s="13" t="s">
        <v>79</v>
      </c>
      <c r="AY1076" s="261" t="s">
        <v>156</v>
      </c>
    </row>
    <row r="1077" spans="1:51" s="14" customFormat="1" ht="12">
      <c r="A1077" s="14"/>
      <c r="B1077" s="262"/>
      <c r="C1077" s="263"/>
      <c r="D1077" s="242" t="s">
        <v>257</v>
      </c>
      <c r="E1077" s="264" t="s">
        <v>1</v>
      </c>
      <c r="F1077" s="265" t="s">
        <v>1414</v>
      </c>
      <c r="G1077" s="263"/>
      <c r="H1077" s="266">
        <v>14.9</v>
      </c>
      <c r="I1077" s="267"/>
      <c r="J1077" s="263"/>
      <c r="K1077" s="263"/>
      <c r="L1077" s="268"/>
      <c r="M1077" s="269"/>
      <c r="N1077" s="270"/>
      <c r="O1077" s="270"/>
      <c r="P1077" s="270"/>
      <c r="Q1077" s="270"/>
      <c r="R1077" s="270"/>
      <c r="S1077" s="270"/>
      <c r="T1077" s="271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72" t="s">
        <v>257</v>
      </c>
      <c r="AU1077" s="272" t="s">
        <v>89</v>
      </c>
      <c r="AV1077" s="14" t="s">
        <v>105</v>
      </c>
      <c r="AW1077" s="14" t="s">
        <v>35</v>
      </c>
      <c r="AX1077" s="14" t="s">
        <v>79</v>
      </c>
      <c r="AY1077" s="272" t="s">
        <v>156</v>
      </c>
    </row>
    <row r="1078" spans="1:51" s="13" customFormat="1" ht="12">
      <c r="A1078" s="13"/>
      <c r="B1078" s="251"/>
      <c r="C1078" s="252"/>
      <c r="D1078" s="242" t="s">
        <v>257</v>
      </c>
      <c r="E1078" s="253" t="s">
        <v>1</v>
      </c>
      <c r="F1078" s="254" t="s">
        <v>1416</v>
      </c>
      <c r="G1078" s="252"/>
      <c r="H1078" s="255">
        <v>10.3</v>
      </c>
      <c r="I1078" s="256"/>
      <c r="J1078" s="252"/>
      <c r="K1078" s="252"/>
      <c r="L1078" s="257"/>
      <c r="M1078" s="258"/>
      <c r="N1078" s="259"/>
      <c r="O1078" s="259"/>
      <c r="P1078" s="259"/>
      <c r="Q1078" s="259"/>
      <c r="R1078" s="259"/>
      <c r="S1078" s="259"/>
      <c r="T1078" s="260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1" t="s">
        <v>257</v>
      </c>
      <c r="AU1078" s="261" t="s">
        <v>89</v>
      </c>
      <c r="AV1078" s="13" t="s">
        <v>89</v>
      </c>
      <c r="AW1078" s="13" t="s">
        <v>35</v>
      </c>
      <c r="AX1078" s="13" t="s">
        <v>79</v>
      </c>
      <c r="AY1078" s="261" t="s">
        <v>156</v>
      </c>
    </row>
    <row r="1079" spans="1:51" s="14" customFormat="1" ht="12">
      <c r="A1079" s="14"/>
      <c r="B1079" s="262"/>
      <c r="C1079" s="263"/>
      <c r="D1079" s="242" t="s">
        <v>257</v>
      </c>
      <c r="E1079" s="264" t="s">
        <v>1</v>
      </c>
      <c r="F1079" s="265" t="s">
        <v>1417</v>
      </c>
      <c r="G1079" s="263"/>
      <c r="H1079" s="266">
        <v>10.3</v>
      </c>
      <c r="I1079" s="267"/>
      <c r="J1079" s="263"/>
      <c r="K1079" s="263"/>
      <c r="L1079" s="268"/>
      <c r="M1079" s="269"/>
      <c r="N1079" s="270"/>
      <c r="O1079" s="270"/>
      <c r="P1079" s="270"/>
      <c r="Q1079" s="270"/>
      <c r="R1079" s="270"/>
      <c r="S1079" s="270"/>
      <c r="T1079" s="271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2" t="s">
        <v>257</v>
      </c>
      <c r="AU1079" s="272" t="s">
        <v>89</v>
      </c>
      <c r="AV1079" s="14" t="s">
        <v>105</v>
      </c>
      <c r="AW1079" s="14" t="s">
        <v>35</v>
      </c>
      <c r="AX1079" s="14" t="s">
        <v>79</v>
      </c>
      <c r="AY1079" s="272" t="s">
        <v>156</v>
      </c>
    </row>
    <row r="1080" spans="1:51" s="13" customFormat="1" ht="12">
      <c r="A1080" s="13"/>
      <c r="B1080" s="251"/>
      <c r="C1080" s="252"/>
      <c r="D1080" s="242" t="s">
        <v>257</v>
      </c>
      <c r="E1080" s="253" t="s">
        <v>1</v>
      </c>
      <c r="F1080" s="254" t="s">
        <v>1418</v>
      </c>
      <c r="G1080" s="252"/>
      <c r="H1080" s="255">
        <v>14.5</v>
      </c>
      <c r="I1080" s="256"/>
      <c r="J1080" s="252"/>
      <c r="K1080" s="252"/>
      <c r="L1080" s="257"/>
      <c r="M1080" s="258"/>
      <c r="N1080" s="259"/>
      <c r="O1080" s="259"/>
      <c r="P1080" s="259"/>
      <c r="Q1080" s="259"/>
      <c r="R1080" s="259"/>
      <c r="S1080" s="259"/>
      <c r="T1080" s="260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1" t="s">
        <v>257</v>
      </c>
      <c r="AU1080" s="261" t="s">
        <v>89</v>
      </c>
      <c r="AV1080" s="13" t="s">
        <v>89</v>
      </c>
      <c r="AW1080" s="13" t="s">
        <v>35</v>
      </c>
      <c r="AX1080" s="13" t="s">
        <v>79</v>
      </c>
      <c r="AY1080" s="261" t="s">
        <v>156</v>
      </c>
    </row>
    <row r="1081" spans="1:51" s="14" customFormat="1" ht="12">
      <c r="A1081" s="14"/>
      <c r="B1081" s="262"/>
      <c r="C1081" s="263"/>
      <c r="D1081" s="242" t="s">
        <v>257</v>
      </c>
      <c r="E1081" s="264" t="s">
        <v>1</v>
      </c>
      <c r="F1081" s="265" t="s">
        <v>1419</v>
      </c>
      <c r="G1081" s="263"/>
      <c r="H1081" s="266">
        <v>14.5</v>
      </c>
      <c r="I1081" s="267"/>
      <c r="J1081" s="263"/>
      <c r="K1081" s="263"/>
      <c r="L1081" s="268"/>
      <c r="M1081" s="269"/>
      <c r="N1081" s="270"/>
      <c r="O1081" s="270"/>
      <c r="P1081" s="270"/>
      <c r="Q1081" s="270"/>
      <c r="R1081" s="270"/>
      <c r="S1081" s="270"/>
      <c r="T1081" s="271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2" t="s">
        <v>257</v>
      </c>
      <c r="AU1081" s="272" t="s">
        <v>89</v>
      </c>
      <c r="AV1081" s="14" t="s">
        <v>105</v>
      </c>
      <c r="AW1081" s="14" t="s">
        <v>35</v>
      </c>
      <c r="AX1081" s="14" t="s">
        <v>79</v>
      </c>
      <c r="AY1081" s="272" t="s">
        <v>156</v>
      </c>
    </row>
    <row r="1082" spans="1:51" s="15" customFormat="1" ht="12">
      <c r="A1082" s="15"/>
      <c r="B1082" s="284"/>
      <c r="C1082" s="285"/>
      <c r="D1082" s="242" t="s">
        <v>257</v>
      </c>
      <c r="E1082" s="286" t="s">
        <v>1</v>
      </c>
      <c r="F1082" s="287" t="s">
        <v>342</v>
      </c>
      <c r="G1082" s="285"/>
      <c r="H1082" s="288">
        <v>60.7</v>
      </c>
      <c r="I1082" s="289"/>
      <c r="J1082" s="285"/>
      <c r="K1082" s="285"/>
      <c r="L1082" s="290"/>
      <c r="M1082" s="291"/>
      <c r="N1082" s="292"/>
      <c r="O1082" s="292"/>
      <c r="P1082" s="292"/>
      <c r="Q1082" s="292"/>
      <c r="R1082" s="292"/>
      <c r="S1082" s="292"/>
      <c r="T1082" s="293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94" t="s">
        <v>257</v>
      </c>
      <c r="AU1082" s="294" t="s">
        <v>89</v>
      </c>
      <c r="AV1082" s="15" t="s">
        <v>155</v>
      </c>
      <c r="AW1082" s="15" t="s">
        <v>35</v>
      </c>
      <c r="AX1082" s="15" t="s">
        <v>87</v>
      </c>
      <c r="AY1082" s="294" t="s">
        <v>156</v>
      </c>
    </row>
    <row r="1083" spans="1:65" s="2" customFormat="1" ht="21.75" customHeight="1">
      <c r="A1083" s="38"/>
      <c r="B1083" s="39"/>
      <c r="C1083" s="228" t="s">
        <v>1560</v>
      </c>
      <c r="D1083" s="228" t="s">
        <v>159</v>
      </c>
      <c r="E1083" s="229" t="s">
        <v>1561</v>
      </c>
      <c r="F1083" s="230" t="s">
        <v>1562</v>
      </c>
      <c r="G1083" s="231" t="s">
        <v>245</v>
      </c>
      <c r="H1083" s="232">
        <v>60.7</v>
      </c>
      <c r="I1083" s="233"/>
      <c r="J1083" s="234">
        <f>ROUND(I1083*H1083,2)</f>
        <v>0</v>
      </c>
      <c r="K1083" s="235"/>
      <c r="L1083" s="44"/>
      <c r="M1083" s="236" t="s">
        <v>1</v>
      </c>
      <c r="N1083" s="237" t="s">
        <v>44</v>
      </c>
      <c r="O1083" s="91"/>
      <c r="P1083" s="238">
        <f>O1083*H1083</f>
        <v>0</v>
      </c>
      <c r="Q1083" s="238">
        <v>0.00455</v>
      </c>
      <c r="R1083" s="238">
        <f>Q1083*H1083</f>
        <v>0.276185</v>
      </c>
      <c r="S1083" s="238">
        <v>0</v>
      </c>
      <c r="T1083" s="239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40" t="s">
        <v>327</v>
      </c>
      <c r="AT1083" s="240" t="s">
        <v>159</v>
      </c>
      <c r="AU1083" s="240" t="s">
        <v>89</v>
      </c>
      <c r="AY1083" s="17" t="s">
        <v>156</v>
      </c>
      <c r="BE1083" s="241">
        <f>IF(N1083="základní",J1083,0)</f>
        <v>0</v>
      </c>
      <c r="BF1083" s="241">
        <f>IF(N1083="snížená",J1083,0)</f>
        <v>0</v>
      </c>
      <c r="BG1083" s="241">
        <f>IF(N1083="zákl. přenesená",J1083,0)</f>
        <v>0</v>
      </c>
      <c r="BH1083" s="241">
        <f>IF(N1083="sníž. přenesená",J1083,0)</f>
        <v>0</v>
      </c>
      <c r="BI1083" s="241">
        <f>IF(N1083="nulová",J1083,0)</f>
        <v>0</v>
      </c>
      <c r="BJ1083" s="17" t="s">
        <v>87</v>
      </c>
      <c r="BK1083" s="241">
        <f>ROUND(I1083*H1083,2)</f>
        <v>0</v>
      </c>
      <c r="BL1083" s="17" t="s">
        <v>327</v>
      </c>
      <c r="BM1083" s="240" t="s">
        <v>1563</v>
      </c>
    </row>
    <row r="1084" spans="1:47" s="2" customFormat="1" ht="12">
      <c r="A1084" s="38"/>
      <c r="B1084" s="39"/>
      <c r="C1084" s="40"/>
      <c r="D1084" s="242" t="s">
        <v>165</v>
      </c>
      <c r="E1084" s="40"/>
      <c r="F1084" s="243" t="s">
        <v>1564</v>
      </c>
      <c r="G1084" s="40"/>
      <c r="H1084" s="40"/>
      <c r="I1084" s="244"/>
      <c r="J1084" s="40"/>
      <c r="K1084" s="40"/>
      <c r="L1084" s="44"/>
      <c r="M1084" s="245"/>
      <c r="N1084" s="246"/>
      <c r="O1084" s="91"/>
      <c r="P1084" s="91"/>
      <c r="Q1084" s="91"/>
      <c r="R1084" s="91"/>
      <c r="S1084" s="91"/>
      <c r="T1084" s="92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T1084" s="17" t="s">
        <v>165</v>
      </c>
      <c r="AU1084" s="17" t="s">
        <v>89</v>
      </c>
    </row>
    <row r="1085" spans="1:51" s="13" customFormat="1" ht="12">
      <c r="A1085" s="13"/>
      <c r="B1085" s="251"/>
      <c r="C1085" s="252"/>
      <c r="D1085" s="242" t="s">
        <v>257</v>
      </c>
      <c r="E1085" s="253" t="s">
        <v>1</v>
      </c>
      <c r="F1085" s="254" t="s">
        <v>1382</v>
      </c>
      <c r="G1085" s="252"/>
      <c r="H1085" s="255">
        <v>3.6</v>
      </c>
      <c r="I1085" s="256"/>
      <c r="J1085" s="252"/>
      <c r="K1085" s="252"/>
      <c r="L1085" s="257"/>
      <c r="M1085" s="258"/>
      <c r="N1085" s="259"/>
      <c r="O1085" s="259"/>
      <c r="P1085" s="259"/>
      <c r="Q1085" s="259"/>
      <c r="R1085" s="259"/>
      <c r="S1085" s="259"/>
      <c r="T1085" s="260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1" t="s">
        <v>257</v>
      </c>
      <c r="AU1085" s="261" t="s">
        <v>89</v>
      </c>
      <c r="AV1085" s="13" t="s">
        <v>89</v>
      </c>
      <c r="AW1085" s="13" t="s">
        <v>35</v>
      </c>
      <c r="AX1085" s="13" t="s">
        <v>79</v>
      </c>
      <c r="AY1085" s="261" t="s">
        <v>156</v>
      </c>
    </row>
    <row r="1086" spans="1:51" s="14" customFormat="1" ht="12">
      <c r="A1086" s="14"/>
      <c r="B1086" s="262"/>
      <c r="C1086" s="263"/>
      <c r="D1086" s="242" t="s">
        <v>257</v>
      </c>
      <c r="E1086" s="264" t="s">
        <v>1</v>
      </c>
      <c r="F1086" s="265" t="s">
        <v>1383</v>
      </c>
      <c r="G1086" s="263"/>
      <c r="H1086" s="266">
        <v>3.6</v>
      </c>
      <c r="I1086" s="267"/>
      <c r="J1086" s="263"/>
      <c r="K1086" s="263"/>
      <c r="L1086" s="268"/>
      <c r="M1086" s="269"/>
      <c r="N1086" s="270"/>
      <c r="O1086" s="270"/>
      <c r="P1086" s="270"/>
      <c r="Q1086" s="270"/>
      <c r="R1086" s="270"/>
      <c r="S1086" s="270"/>
      <c r="T1086" s="271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72" t="s">
        <v>257</v>
      </c>
      <c r="AU1086" s="272" t="s">
        <v>89</v>
      </c>
      <c r="AV1086" s="14" t="s">
        <v>105</v>
      </c>
      <c r="AW1086" s="14" t="s">
        <v>35</v>
      </c>
      <c r="AX1086" s="14" t="s">
        <v>79</v>
      </c>
      <c r="AY1086" s="272" t="s">
        <v>156</v>
      </c>
    </row>
    <row r="1087" spans="1:51" s="13" customFormat="1" ht="12">
      <c r="A1087" s="13"/>
      <c r="B1087" s="251"/>
      <c r="C1087" s="252"/>
      <c r="D1087" s="242" t="s">
        <v>257</v>
      </c>
      <c r="E1087" s="253" t="s">
        <v>1</v>
      </c>
      <c r="F1087" s="254" t="s">
        <v>190</v>
      </c>
      <c r="G1087" s="252"/>
      <c r="H1087" s="255">
        <v>7</v>
      </c>
      <c r="I1087" s="256"/>
      <c r="J1087" s="252"/>
      <c r="K1087" s="252"/>
      <c r="L1087" s="257"/>
      <c r="M1087" s="258"/>
      <c r="N1087" s="259"/>
      <c r="O1087" s="259"/>
      <c r="P1087" s="259"/>
      <c r="Q1087" s="259"/>
      <c r="R1087" s="259"/>
      <c r="S1087" s="259"/>
      <c r="T1087" s="260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1" t="s">
        <v>257</v>
      </c>
      <c r="AU1087" s="261" t="s">
        <v>89</v>
      </c>
      <c r="AV1087" s="13" t="s">
        <v>89</v>
      </c>
      <c r="AW1087" s="13" t="s">
        <v>35</v>
      </c>
      <c r="AX1087" s="13" t="s">
        <v>79</v>
      </c>
      <c r="AY1087" s="261" t="s">
        <v>156</v>
      </c>
    </row>
    <row r="1088" spans="1:51" s="14" customFormat="1" ht="12">
      <c r="A1088" s="14"/>
      <c r="B1088" s="262"/>
      <c r="C1088" s="263"/>
      <c r="D1088" s="242" t="s">
        <v>257</v>
      </c>
      <c r="E1088" s="264" t="s">
        <v>1</v>
      </c>
      <c r="F1088" s="265" t="s">
        <v>1552</v>
      </c>
      <c r="G1088" s="263"/>
      <c r="H1088" s="266">
        <v>7</v>
      </c>
      <c r="I1088" s="267"/>
      <c r="J1088" s="263"/>
      <c r="K1088" s="263"/>
      <c r="L1088" s="268"/>
      <c r="M1088" s="269"/>
      <c r="N1088" s="270"/>
      <c r="O1088" s="270"/>
      <c r="P1088" s="270"/>
      <c r="Q1088" s="270"/>
      <c r="R1088" s="270"/>
      <c r="S1088" s="270"/>
      <c r="T1088" s="271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2" t="s">
        <v>257</v>
      </c>
      <c r="AU1088" s="272" t="s">
        <v>89</v>
      </c>
      <c r="AV1088" s="14" t="s">
        <v>105</v>
      </c>
      <c r="AW1088" s="14" t="s">
        <v>35</v>
      </c>
      <c r="AX1088" s="14" t="s">
        <v>79</v>
      </c>
      <c r="AY1088" s="272" t="s">
        <v>156</v>
      </c>
    </row>
    <row r="1089" spans="1:51" s="13" customFormat="1" ht="12">
      <c r="A1089" s="13"/>
      <c r="B1089" s="251"/>
      <c r="C1089" s="252"/>
      <c r="D1089" s="242" t="s">
        <v>257</v>
      </c>
      <c r="E1089" s="253" t="s">
        <v>1</v>
      </c>
      <c r="F1089" s="254" t="s">
        <v>1415</v>
      </c>
      <c r="G1089" s="252"/>
      <c r="H1089" s="255">
        <v>10.4</v>
      </c>
      <c r="I1089" s="256"/>
      <c r="J1089" s="252"/>
      <c r="K1089" s="252"/>
      <c r="L1089" s="257"/>
      <c r="M1089" s="258"/>
      <c r="N1089" s="259"/>
      <c r="O1089" s="259"/>
      <c r="P1089" s="259"/>
      <c r="Q1089" s="259"/>
      <c r="R1089" s="259"/>
      <c r="S1089" s="259"/>
      <c r="T1089" s="260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61" t="s">
        <v>257</v>
      </c>
      <c r="AU1089" s="261" t="s">
        <v>89</v>
      </c>
      <c r="AV1089" s="13" t="s">
        <v>89</v>
      </c>
      <c r="AW1089" s="13" t="s">
        <v>35</v>
      </c>
      <c r="AX1089" s="13" t="s">
        <v>79</v>
      </c>
      <c r="AY1089" s="261" t="s">
        <v>156</v>
      </c>
    </row>
    <row r="1090" spans="1:51" s="14" customFormat="1" ht="12">
      <c r="A1090" s="14"/>
      <c r="B1090" s="262"/>
      <c r="C1090" s="263"/>
      <c r="D1090" s="242" t="s">
        <v>257</v>
      </c>
      <c r="E1090" s="264" t="s">
        <v>1</v>
      </c>
      <c r="F1090" s="265" t="s">
        <v>936</v>
      </c>
      <c r="G1090" s="263"/>
      <c r="H1090" s="266">
        <v>10.4</v>
      </c>
      <c r="I1090" s="267"/>
      <c r="J1090" s="263"/>
      <c r="K1090" s="263"/>
      <c r="L1090" s="268"/>
      <c r="M1090" s="269"/>
      <c r="N1090" s="270"/>
      <c r="O1090" s="270"/>
      <c r="P1090" s="270"/>
      <c r="Q1090" s="270"/>
      <c r="R1090" s="270"/>
      <c r="S1090" s="270"/>
      <c r="T1090" s="271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2" t="s">
        <v>257</v>
      </c>
      <c r="AU1090" s="272" t="s">
        <v>89</v>
      </c>
      <c r="AV1090" s="14" t="s">
        <v>105</v>
      </c>
      <c r="AW1090" s="14" t="s">
        <v>35</v>
      </c>
      <c r="AX1090" s="14" t="s">
        <v>79</v>
      </c>
      <c r="AY1090" s="272" t="s">
        <v>156</v>
      </c>
    </row>
    <row r="1091" spans="1:51" s="13" customFormat="1" ht="12">
      <c r="A1091" s="13"/>
      <c r="B1091" s="251"/>
      <c r="C1091" s="252"/>
      <c r="D1091" s="242" t="s">
        <v>257</v>
      </c>
      <c r="E1091" s="253" t="s">
        <v>1</v>
      </c>
      <c r="F1091" s="254" t="s">
        <v>1553</v>
      </c>
      <c r="G1091" s="252"/>
      <c r="H1091" s="255">
        <v>14.9</v>
      </c>
      <c r="I1091" s="256"/>
      <c r="J1091" s="252"/>
      <c r="K1091" s="252"/>
      <c r="L1091" s="257"/>
      <c r="M1091" s="258"/>
      <c r="N1091" s="259"/>
      <c r="O1091" s="259"/>
      <c r="P1091" s="259"/>
      <c r="Q1091" s="259"/>
      <c r="R1091" s="259"/>
      <c r="S1091" s="259"/>
      <c r="T1091" s="260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61" t="s">
        <v>257</v>
      </c>
      <c r="AU1091" s="261" t="s">
        <v>89</v>
      </c>
      <c r="AV1091" s="13" t="s">
        <v>89</v>
      </c>
      <c r="AW1091" s="13" t="s">
        <v>35</v>
      </c>
      <c r="AX1091" s="13" t="s">
        <v>79</v>
      </c>
      <c r="AY1091" s="261" t="s">
        <v>156</v>
      </c>
    </row>
    <row r="1092" spans="1:51" s="14" customFormat="1" ht="12">
      <c r="A1092" s="14"/>
      <c r="B1092" s="262"/>
      <c r="C1092" s="263"/>
      <c r="D1092" s="242" t="s">
        <v>257</v>
      </c>
      <c r="E1092" s="264" t="s">
        <v>1</v>
      </c>
      <c r="F1092" s="265" t="s">
        <v>1414</v>
      </c>
      <c r="G1092" s="263"/>
      <c r="H1092" s="266">
        <v>14.9</v>
      </c>
      <c r="I1092" s="267"/>
      <c r="J1092" s="263"/>
      <c r="K1092" s="263"/>
      <c r="L1092" s="268"/>
      <c r="M1092" s="269"/>
      <c r="N1092" s="270"/>
      <c r="O1092" s="270"/>
      <c r="P1092" s="270"/>
      <c r="Q1092" s="270"/>
      <c r="R1092" s="270"/>
      <c r="S1092" s="270"/>
      <c r="T1092" s="271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72" t="s">
        <v>257</v>
      </c>
      <c r="AU1092" s="272" t="s">
        <v>89</v>
      </c>
      <c r="AV1092" s="14" t="s">
        <v>105</v>
      </c>
      <c r="AW1092" s="14" t="s">
        <v>35</v>
      </c>
      <c r="AX1092" s="14" t="s">
        <v>79</v>
      </c>
      <c r="AY1092" s="272" t="s">
        <v>156</v>
      </c>
    </row>
    <row r="1093" spans="1:51" s="13" customFormat="1" ht="12">
      <c r="A1093" s="13"/>
      <c r="B1093" s="251"/>
      <c r="C1093" s="252"/>
      <c r="D1093" s="242" t="s">
        <v>257</v>
      </c>
      <c r="E1093" s="253" t="s">
        <v>1</v>
      </c>
      <c r="F1093" s="254" t="s">
        <v>1416</v>
      </c>
      <c r="G1093" s="252"/>
      <c r="H1093" s="255">
        <v>10.3</v>
      </c>
      <c r="I1093" s="256"/>
      <c r="J1093" s="252"/>
      <c r="K1093" s="252"/>
      <c r="L1093" s="257"/>
      <c r="M1093" s="258"/>
      <c r="N1093" s="259"/>
      <c r="O1093" s="259"/>
      <c r="P1093" s="259"/>
      <c r="Q1093" s="259"/>
      <c r="R1093" s="259"/>
      <c r="S1093" s="259"/>
      <c r="T1093" s="260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61" t="s">
        <v>257</v>
      </c>
      <c r="AU1093" s="261" t="s">
        <v>89</v>
      </c>
      <c r="AV1093" s="13" t="s">
        <v>89</v>
      </c>
      <c r="AW1093" s="13" t="s">
        <v>35</v>
      </c>
      <c r="AX1093" s="13" t="s">
        <v>79</v>
      </c>
      <c r="AY1093" s="261" t="s">
        <v>156</v>
      </c>
    </row>
    <row r="1094" spans="1:51" s="14" customFormat="1" ht="12">
      <c r="A1094" s="14"/>
      <c r="B1094" s="262"/>
      <c r="C1094" s="263"/>
      <c r="D1094" s="242" t="s">
        <v>257</v>
      </c>
      <c r="E1094" s="264" t="s">
        <v>1</v>
      </c>
      <c r="F1094" s="265" t="s">
        <v>1417</v>
      </c>
      <c r="G1094" s="263"/>
      <c r="H1094" s="266">
        <v>10.3</v>
      </c>
      <c r="I1094" s="267"/>
      <c r="J1094" s="263"/>
      <c r="K1094" s="263"/>
      <c r="L1094" s="268"/>
      <c r="M1094" s="269"/>
      <c r="N1094" s="270"/>
      <c r="O1094" s="270"/>
      <c r="P1094" s="270"/>
      <c r="Q1094" s="270"/>
      <c r="R1094" s="270"/>
      <c r="S1094" s="270"/>
      <c r="T1094" s="271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72" t="s">
        <v>257</v>
      </c>
      <c r="AU1094" s="272" t="s">
        <v>89</v>
      </c>
      <c r="AV1094" s="14" t="s">
        <v>105</v>
      </c>
      <c r="AW1094" s="14" t="s">
        <v>35</v>
      </c>
      <c r="AX1094" s="14" t="s">
        <v>79</v>
      </c>
      <c r="AY1094" s="272" t="s">
        <v>156</v>
      </c>
    </row>
    <row r="1095" spans="1:51" s="13" customFormat="1" ht="12">
      <c r="A1095" s="13"/>
      <c r="B1095" s="251"/>
      <c r="C1095" s="252"/>
      <c r="D1095" s="242" t="s">
        <v>257</v>
      </c>
      <c r="E1095" s="253" t="s">
        <v>1</v>
      </c>
      <c r="F1095" s="254" t="s">
        <v>1418</v>
      </c>
      <c r="G1095" s="252"/>
      <c r="H1095" s="255">
        <v>14.5</v>
      </c>
      <c r="I1095" s="256"/>
      <c r="J1095" s="252"/>
      <c r="K1095" s="252"/>
      <c r="L1095" s="257"/>
      <c r="M1095" s="258"/>
      <c r="N1095" s="259"/>
      <c r="O1095" s="259"/>
      <c r="P1095" s="259"/>
      <c r="Q1095" s="259"/>
      <c r="R1095" s="259"/>
      <c r="S1095" s="259"/>
      <c r="T1095" s="260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61" t="s">
        <v>257</v>
      </c>
      <c r="AU1095" s="261" t="s">
        <v>89</v>
      </c>
      <c r="AV1095" s="13" t="s">
        <v>89</v>
      </c>
      <c r="AW1095" s="13" t="s">
        <v>35</v>
      </c>
      <c r="AX1095" s="13" t="s">
        <v>79</v>
      </c>
      <c r="AY1095" s="261" t="s">
        <v>156</v>
      </c>
    </row>
    <row r="1096" spans="1:51" s="14" customFormat="1" ht="12">
      <c r="A1096" s="14"/>
      <c r="B1096" s="262"/>
      <c r="C1096" s="263"/>
      <c r="D1096" s="242" t="s">
        <v>257</v>
      </c>
      <c r="E1096" s="264" t="s">
        <v>1</v>
      </c>
      <c r="F1096" s="265" t="s">
        <v>1419</v>
      </c>
      <c r="G1096" s="263"/>
      <c r="H1096" s="266">
        <v>14.5</v>
      </c>
      <c r="I1096" s="267"/>
      <c r="J1096" s="263"/>
      <c r="K1096" s="263"/>
      <c r="L1096" s="268"/>
      <c r="M1096" s="269"/>
      <c r="N1096" s="270"/>
      <c r="O1096" s="270"/>
      <c r="P1096" s="270"/>
      <c r="Q1096" s="270"/>
      <c r="R1096" s="270"/>
      <c r="S1096" s="270"/>
      <c r="T1096" s="271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72" t="s">
        <v>257</v>
      </c>
      <c r="AU1096" s="272" t="s">
        <v>89</v>
      </c>
      <c r="AV1096" s="14" t="s">
        <v>105</v>
      </c>
      <c r="AW1096" s="14" t="s">
        <v>35</v>
      </c>
      <c r="AX1096" s="14" t="s">
        <v>79</v>
      </c>
      <c r="AY1096" s="272" t="s">
        <v>156</v>
      </c>
    </row>
    <row r="1097" spans="1:51" s="15" customFormat="1" ht="12">
      <c r="A1097" s="15"/>
      <c r="B1097" s="284"/>
      <c r="C1097" s="285"/>
      <c r="D1097" s="242" t="s">
        <v>257</v>
      </c>
      <c r="E1097" s="286" t="s">
        <v>1</v>
      </c>
      <c r="F1097" s="287" t="s">
        <v>342</v>
      </c>
      <c r="G1097" s="285"/>
      <c r="H1097" s="288">
        <v>60.7</v>
      </c>
      <c r="I1097" s="289"/>
      <c r="J1097" s="285"/>
      <c r="K1097" s="285"/>
      <c r="L1097" s="290"/>
      <c r="M1097" s="291"/>
      <c r="N1097" s="292"/>
      <c r="O1097" s="292"/>
      <c r="P1097" s="292"/>
      <c r="Q1097" s="292"/>
      <c r="R1097" s="292"/>
      <c r="S1097" s="292"/>
      <c r="T1097" s="293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T1097" s="294" t="s">
        <v>257</v>
      </c>
      <c r="AU1097" s="294" t="s">
        <v>89</v>
      </c>
      <c r="AV1097" s="15" t="s">
        <v>155</v>
      </c>
      <c r="AW1097" s="15" t="s">
        <v>35</v>
      </c>
      <c r="AX1097" s="15" t="s">
        <v>87</v>
      </c>
      <c r="AY1097" s="294" t="s">
        <v>156</v>
      </c>
    </row>
    <row r="1098" spans="1:65" s="2" customFormat="1" ht="24.15" customHeight="1">
      <c r="A1098" s="38"/>
      <c r="B1098" s="39"/>
      <c r="C1098" s="228" t="s">
        <v>1565</v>
      </c>
      <c r="D1098" s="228" t="s">
        <v>159</v>
      </c>
      <c r="E1098" s="229" t="s">
        <v>1566</v>
      </c>
      <c r="F1098" s="230" t="s">
        <v>1567</v>
      </c>
      <c r="G1098" s="231" t="s">
        <v>254</v>
      </c>
      <c r="H1098" s="232">
        <v>46.15</v>
      </c>
      <c r="I1098" s="233"/>
      <c r="J1098" s="234">
        <f>ROUND(I1098*H1098,2)</f>
        <v>0</v>
      </c>
      <c r="K1098" s="235"/>
      <c r="L1098" s="44"/>
      <c r="M1098" s="236" t="s">
        <v>1</v>
      </c>
      <c r="N1098" s="237" t="s">
        <v>44</v>
      </c>
      <c r="O1098" s="91"/>
      <c r="P1098" s="238">
        <f>O1098*H1098</f>
        <v>0</v>
      </c>
      <c r="Q1098" s="238">
        <v>0.00043</v>
      </c>
      <c r="R1098" s="238">
        <f>Q1098*H1098</f>
        <v>0.019844499999999998</v>
      </c>
      <c r="S1098" s="238">
        <v>0</v>
      </c>
      <c r="T1098" s="239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40" t="s">
        <v>327</v>
      </c>
      <c r="AT1098" s="240" t="s">
        <v>159</v>
      </c>
      <c r="AU1098" s="240" t="s">
        <v>89</v>
      </c>
      <c r="AY1098" s="17" t="s">
        <v>156</v>
      </c>
      <c r="BE1098" s="241">
        <f>IF(N1098="základní",J1098,0)</f>
        <v>0</v>
      </c>
      <c r="BF1098" s="241">
        <f>IF(N1098="snížená",J1098,0)</f>
        <v>0</v>
      </c>
      <c r="BG1098" s="241">
        <f>IF(N1098="zákl. přenesená",J1098,0)</f>
        <v>0</v>
      </c>
      <c r="BH1098" s="241">
        <f>IF(N1098="sníž. přenesená",J1098,0)</f>
        <v>0</v>
      </c>
      <c r="BI1098" s="241">
        <f>IF(N1098="nulová",J1098,0)</f>
        <v>0</v>
      </c>
      <c r="BJ1098" s="17" t="s">
        <v>87</v>
      </c>
      <c r="BK1098" s="241">
        <f>ROUND(I1098*H1098,2)</f>
        <v>0</v>
      </c>
      <c r="BL1098" s="17" t="s">
        <v>327</v>
      </c>
      <c r="BM1098" s="240" t="s">
        <v>1568</v>
      </c>
    </row>
    <row r="1099" spans="1:47" s="2" customFormat="1" ht="12">
      <c r="A1099" s="38"/>
      <c r="B1099" s="39"/>
      <c r="C1099" s="40"/>
      <c r="D1099" s="242" t="s">
        <v>165</v>
      </c>
      <c r="E1099" s="40"/>
      <c r="F1099" s="243" t="s">
        <v>1569</v>
      </c>
      <c r="G1099" s="40"/>
      <c r="H1099" s="40"/>
      <c r="I1099" s="244"/>
      <c r="J1099" s="40"/>
      <c r="K1099" s="40"/>
      <c r="L1099" s="44"/>
      <c r="M1099" s="245"/>
      <c r="N1099" s="246"/>
      <c r="O1099" s="91"/>
      <c r="P1099" s="91"/>
      <c r="Q1099" s="91"/>
      <c r="R1099" s="91"/>
      <c r="S1099" s="91"/>
      <c r="T1099" s="92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T1099" s="17" t="s">
        <v>165</v>
      </c>
      <c r="AU1099" s="17" t="s">
        <v>89</v>
      </c>
    </row>
    <row r="1100" spans="1:51" s="13" customFormat="1" ht="12">
      <c r="A1100" s="13"/>
      <c r="B1100" s="251"/>
      <c r="C1100" s="252"/>
      <c r="D1100" s="242" t="s">
        <v>257</v>
      </c>
      <c r="E1100" s="253" t="s">
        <v>1</v>
      </c>
      <c r="F1100" s="254" t="s">
        <v>1570</v>
      </c>
      <c r="G1100" s="252"/>
      <c r="H1100" s="255">
        <v>6.84</v>
      </c>
      <c r="I1100" s="256"/>
      <c r="J1100" s="252"/>
      <c r="K1100" s="252"/>
      <c r="L1100" s="257"/>
      <c r="M1100" s="258"/>
      <c r="N1100" s="259"/>
      <c r="O1100" s="259"/>
      <c r="P1100" s="259"/>
      <c r="Q1100" s="259"/>
      <c r="R1100" s="259"/>
      <c r="S1100" s="259"/>
      <c r="T1100" s="260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1" t="s">
        <v>257</v>
      </c>
      <c r="AU1100" s="261" t="s">
        <v>89</v>
      </c>
      <c r="AV1100" s="13" t="s">
        <v>89</v>
      </c>
      <c r="AW1100" s="13" t="s">
        <v>35</v>
      </c>
      <c r="AX1100" s="13" t="s">
        <v>79</v>
      </c>
      <c r="AY1100" s="261" t="s">
        <v>156</v>
      </c>
    </row>
    <row r="1101" spans="1:51" s="13" customFormat="1" ht="12">
      <c r="A1101" s="13"/>
      <c r="B1101" s="251"/>
      <c r="C1101" s="252"/>
      <c r="D1101" s="242" t="s">
        <v>257</v>
      </c>
      <c r="E1101" s="253" t="s">
        <v>1</v>
      </c>
      <c r="F1101" s="254" t="s">
        <v>1571</v>
      </c>
      <c r="G1101" s="252"/>
      <c r="H1101" s="255">
        <v>6.81</v>
      </c>
      <c r="I1101" s="256"/>
      <c r="J1101" s="252"/>
      <c r="K1101" s="252"/>
      <c r="L1101" s="257"/>
      <c r="M1101" s="258"/>
      <c r="N1101" s="259"/>
      <c r="O1101" s="259"/>
      <c r="P1101" s="259"/>
      <c r="Q1101" s="259"/>
      <c r="R1101" s="259"/>
      <c r="S1101" s="259"/>
      <c r="T1101" s="260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61" t="s">
        <v>257</v>
      </c>
      <c r="AU1101" s="261" t="s">
        <v>89</v>
      </c>
      <c r="AV1101" s="13" t="s">
        <v>89</v>
      </c>
      <c r="AW1101" s="13" t="s">
        <v>35</v>
      </c>
      <c r="AX1101" s="13" t="s">
        <v>79</v>
      </c>
      <c r="AY1101" s="261" t="s">
        <v>156</v>
      </c>
    </row>
    <row r="1102" spans="1:51" s="14" customFormat="1" ht="12">
      <c r="A1102" s="14"/>
      <c r="B1102" s="262"/>
      <c r="C1102" s="263"/>
      <c r="D1102" s="242" t="s">
        <v>257</v>
      </c>
      <c r="E1102" s="264" t="s">
        <v>1</v>
      </c>
      <c r="F1102" s="265" t="s">
        <v>1572</v>
      </c>
      <c r="G1102" s="263"/>
      <c r="H1102" s="266">
        <v>13.649999999999999</v>
      </c>
      <c r="I1102" s="267"/>
      <c r="J1102" s="263"/>
      <c r="K1102" s="263"/>
      <c r="L1102" s="268"/>
      <c r="M1102" s="269"/>
      <c r="N1102" s="270"/>
      <c r="O1102" s="270"/>
      <c r="P1102" s="270"/>
      <c r="Q1102" s="270"/>
      <c r="R1102" s="270"/>
      <c r="S1102" s="270"/>
      <c r="T1102" s="271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2" t="s">
        <v>257</v>
      </c>
      <c r="AU1102" s="272" t="s">
        <v>89</v>
      </c>
      <c r="AV1102" s="14" t="s">
        <v>105</v>
      </c>
      <c r="AW1102" s="14" t="s">
        <v>35</v>
      </c>
      <c r="AX1102" s="14" t="s">
        <v>79</v>
      </c>
      <c r="AY1102" s="272" t="s">
        <v>156</v>
      </c>
    </row>
    <row r="1103" spans="1:51" s="13" customFormat="1" ht="12">
      <c r="A1103" s="13"/>
      <c r="B1103" s="251"/>
      <c r="C1103" s="252"/>
      <c r="D1103" s="242" t="s">
        <v>257</v>
      </c>
      <c r="E1103" s="253" t="s">
        <v>1</v>
      </c>
      <c r="F1103" s="254" t="s">
        <v>1573</v>
      </c>
      <c r="G1103" s="252"/>
      <c r="H1103" s="255">
        <v>16</v>
      </c>
      <c r="I1103" s="256"/>
      <c r="J1103" s="252"/>
      <c r="K1103" s="252"/>
      <c r="L1103" s="257"/>
      <c r="M1103" s="258"/>
      <c r="N1103" s="259"/>
      <c r="O1103" s="259"/>
      <c r="P1103" s="259"/>
      <c r="Q1103" s="259"/>
      <c r="R1103" s="259"/>
      <c r="S1103" s="259"/>
      <c r="T1103" s="260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61" t="s">
        <v>257</v>
      </c>
      <c r="AU1103" s="261" t="s">
        <v>89</v>
      </c>
      <c r="AV1103" s="13" t="s">
        <v>89</v>
      </c>
      <c r="AW1103" s="13" t="s">
        <v>35</v>
      </c>
      <c r="AX1103" s="13" t="s">
        <v>79</v>
      </c>
      <c r="AY1103" s="261" t="s">
        <v>156</v>
      </c>
    </row>
    <row r="1104" spans="1:51" s="14" customFormat="1" ht="12">
      <c r="A1104" s="14"/>
      <c r="B1104" s="262"/>
      <c r="C1104" s="263"/>
      <c r="D1104" s="242" t="s">
        <v>257</v>
      </c>
      <c r="E1104" s="264" t="s">
        <v>1</v>
      </c>
      <c r="F1104" s="265" t="s">
        <v>1574</v>
      </c>
      <c r="G1104" s="263"/>
      <c r="H1104" s="266">
        <v>16</v>
      </c>
      <c r="I1104" s="267"/>
      <c r="J1104" s="263"/>
      <c r="K1104" s="263"/>
      <c r="L1104" s="268"/>
      <c r="M1104" s="269"/>
      <c r="N1104" s="270"/>
      <c r="O1104" s="270"/>
      <c r="P1104" s="270"/>
      <c r="Q1104" s="270"/>
      <c r="R1104" s="270"/>
      <c r="S1104" s="270"/>
      <c r="T1104" s="271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72" t="s">
        <v>257</v>
      </c>
      <c r="AU1104" s="272" t="s">
        <v>89</v>
      </c>
      <c r="AV1104" s="14" t="s">
        <v>105</v>
      </c>
      <c r="AW1104" s="14" t="s">
        <v>35</v>
      </c>
      <c r="AX1104" s="14" t="s">
        <v>79</v>
      </c>
      <c r="AY1104" s="272" t="s">
        <v>156</v>
      </c>
    </row>
    <row r="1105" spans="1:51" s="13" customFormat="1" ht="12">
      <c r="A1105" s="13"/>
      <c r="B1105" s="251"/>
      <c r="C1105" s="252"/>
      <c r="D1105" s="242" t="s">
        <v>257</v>
      </c>
      <c r="E1105" s="253" t="s">
        <v>1</v>
      </c>
      <c r="F1105" s="254" t="s">
        <v>452</v>
      </c>
      <c r="G1105" s="252"/>
      <c r="H1105" s="255">
        <v>16.5</v>
      </c>
      <c r="I1105" s="256"/>
      <c r="J1105" s="252"/>
      <c r="K1105" s="252"/>
      <c r="L1105" s="257"/>
      <c r="M1105" s="258"/>
      <c r="N1105" s="259"/>
      <c r="O1105" s="259"/>
      <c r="P1105" s="259"/>
      <c r="Q1105" s="259"/>
      <c r="R1105" s="259"/>
      <c r="S1105" s="259"/>
      <c r="T1105" s="260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61" t="s">
        <v>257</v>
      </c>
      <c r="AU1105" s="261" t="s">
        <v>89</v>
      </c>
      <c r="AV1105" s="13" t="s">
        <v>89</v>
      </c>
      <c r="AW1105" s="13" t="s">
        <v>35</v>
      </c>
      <c r="AX1105" s="13" t="s">
        <v>79</v>
      </c>
      <c r="AY1105" s="261" t="s">
        <v>156</v>
      </c>
    </row>
    <row r="1106" spans="1:51" s="14" customFormat="1" ht="12">
      <c r="A1106" s="14"/>
      <c r="B1106" s="262"/>
      <c r="C1106" s="263"/>
      <c r="D1106" s="242" t="s">
        <v>257</v>
      </c>
      <c r="E1106" s="264" t="s">
        <v>1</v>
      </c>
      <c r="F1106" s="265" t="s">
        <v>478</v>
      </c>
      <c r="G1106" s="263"/>
      <c r="H1106" s="266">
        <v>16.5</v>
      </c>
      <c r="I1106" s="267"/>
      <c r="J1106" s="263"/>
      <c r="K1106" s="263"/>
      <c r="L1106" s="268"/>
      <c r="M1106" s="269"/>
      <c r="N1106" s="270"/>
      <c r="O1106" s="270"/>
      <c r="P1106" s="270"/>
      <c r="Q1106" s="270"/>
      <c r="R1106" s="270"/>
      <c r="S1106" s="270"/>
      <c r="T1106" s="271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2" t="s">
        <v>257</v>
      </c>
      <c r="AU1106" s="272" t="s">
        <v>89</v>
      </c>
      <c r="AV1106" s="14" t="s">
        <v>105</v>
      </c>
      <c r="AW1106" s="14" t="s">
        <v>35</v>
      </c>
      <c r="AX1106" s="14" t="s">
        <v>79</v>
      </c>
      <c r="AY1106" s="272" t="s">
        <v>156</v>
      </c>
    </row>
    <row r="1107" spans="1:51" s="15" customFormat="1" ht="12">
      <c r="A1107" s="15"/>
      <c r="B1107" s="284"/>
      <c r="C1107" s="285"/>
      <c r="D1107" s="242" t="s">
        <v>257</v>
      </c>
      <c r="E1107" s="286" t="s">
        <v>1</v>
      </c>
      <c r="F1107" s="287" t="s">
        <v>342</v>
      </c>
      <c r="G1107" s="285"/>
      <c r="H1107" s="288">
        <v>46.15</v>
      </c>
      <c r="I1107" s="289"/>
      <c r="J1107" s="285"/>
      <c r="K1107" s="285"/>
      <c r="L1107" s="290"/>
      <c r="M1107" s="291"/>
      <c r="N1107" s="292"/>
      <c r="O1107" s="292"/>
      <c r="P1107" s="292"/>
      <c r="Q1107" s="292"/>
      <c r="R1107" s="292"/>
      <c r="S1107" s="292"/>
      <c r="T1107" s="293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T1107" s="294" t="s">
        <v>257</v>
      </c>
      <c r="AU1107" s="294" t="s">
        <v>89</v>
      </c>
      <c r="AV1107" s="15" t="s">
        <v>155</v>
      </c>
      <c r="AW1107" s="15" t="s">
        <v>35</v>
      </c>
      <c r="AX1107" s="15" t="s">
        <v>87</v>
      </c>
      <c r="AY1107" s="294" t="s">
        <v>156</v>
      </c>
    </row>
    <row r="1108" spans="1:65" s="2" customFormat="1" ht="16.5" customHeight="1">
      <c r="A1108" s="38"/>
      <c r="B1108" s="39"/>
      <c r="C1108" s="228" t="s">
        <v>1575</v>
      </c>
      <c r="D1108" s="228" t="s">
        <v>159</v>
      </c>
      <c r="E1108" s="229" t="s">
        <v>1576</v>
      </c>
      <c r="F1108" s="230" t="s">
        <v>1577</v>
      </c>
      <c r="G1108" s="231" t="s">
        <v>245</v>
      </c>
      <c r="H1108" s="232">
        <v>45</v>
      </c>
      <c r="I1108" s="233"/>
      <c r="J1108" s="234">
        <f>ROUND(I1108*H1108,2)</f>
        <v>0</v>
      </c>
      <c r="K1108" s="235"/>
      <c r="L1108" s="44"/>
      <c r="M1108" s="236" t="s">
        <v>1</v>
      </c>
      <c r="N1108" s="237" t="s">
        <v>44</v>
      </c>
      <c r="O1108" s="91"/>
      <c r="P1108" s="238">
        <f>O1108*H1108</f>
        <v>0</v>
      </c>
      <c r="Q1108" s="238">
        <v>0</v>
      </c>
      <c r="R1108" s="238">
        <f>Q1108*H1108</f>
        <v>0</v>
      </c>
      <c r="S1108" s="238">
        <v>0.0353</v>
      </c>
      <c r="T1108" s="239">
        <f>S1108*H1108</f>
        <v>1.5884999999999998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40" t="s">
        <v>327</v>
      </c>
      <c r="AT1108" s="240" t="s">
        <v>159</v>
      </c>
      <c r="AU1108" s="240" t="s">
        <v>89</v>
      </c>
      <c r="AY1108" s="17" t="s">
        <v>156</v>
      </c>
      <c r="BE1108" s="241">
        <f>IF(N1108="základní",J1108,0)</f>
        <v>0</v>
      </c>
      <c r="BF1108" s="241">
        <f>IF(N1108="snížená",J1108,0)</f>
        <v>0</v>
      </c>
      <c r="BG1108" s="241">
        <f>IF(N1108="zákl. přenesená",J1108,0)</f>
        <v>0</v>
      </c>
      <c r="BH1108" s="241">
        <f>IF(N1108="sníž. přenesená",J1108,0)</f>
        <v>0</v>
      </c>
      <c r="BI1108" s="241">
        <f>IF(N1108="nulová",J1108,0)</f>
        <v>0</v>
      </c>
      <c r="BJ1108" s="17" t="s">
        <v>87</v>
      </c>
      <c r="BK1108" s="241">
        <f>ROUND(I1108*H1108,2)</f>
        <v>0</v>
      </c>
      <c r="BL1108" s="17" t="s">
        <v>327</v>
      </c>
      <c r="BM1108" s="240" t="s">
        <v>1578</v>
      </c>
    </row>
    <row r="1109" spans="1:47" s="2" customFormat="1" ht="12">
      <c r="A1109" s="38"/>
      <c r="B1109" s="39"/>
      <c r="C1109" s="40"/>
      <c r="D1109" s="242" t="s">
        <v>165</v>
      </c>
      <c r="E1109" s="40"/>
      <c r="F1109" s="243" t="s">
        <v>1577</v>
      </c>
      <c r="G1109" s="40"/>
      <c r="H1109" s="40"/>
      <c r="I1109" s="244"/>
      <c r="J1109" s="40"/>
      <c r="K1109" s="40"/>
      <c r="L1109" s="44"/>
      <c r="M1109" s="245"/>
      <c r="N1109" s="246"/>
      <c r="O1109" s="91"/>
      <c r="P1109" s="91"/>
      <c r="Q1109" s="91"/>
      <c r="R1109" s="91"/>
      <c r="S1109" s="91"/>
      <c r="T1109" s="92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T1109" s="17" t="s">
        <v>165</v>
      </c>
      <c r="AU1109" s="17" t="s">
        <v>89</v>
      </c>
    </row>
    <row r="1110" spans="1:51" s="13" customFormat="1" ht="12">
      <c r="A1110" s="13"/>
      <c r="B1110" s="251"/>
      <c r="C1110" s="252"/>
      <c r="D1110" s="242" t="s">
        <v>257</v>
      </c>
      <c r="E1110" s="253" t="s">
        <v>1</v>
      </c>
      <c r="F1110" s="254" t="s">
        <v>371</v>
      </c>
      <c r="G1110" s="252"/>
      <c r="H1110" s="255">
        <v>23</v>
      </c>
      <c r="I1110" s="256"/>
      <c r="J1110" s="252"/>
      <c r="K1110" s="252"/>
      <c r="L1110" s="257"/>
      <c r="M1110" s="258"/>
      <c r="N1110" s="259"/>
      <c r="O1110" s="259"/>
      <c r="P1110" s="259"/>
      <c r="Q1110" s="259"/>
      <c r="R1110" s="259"/>
      <c r="S1110" s="259"/>
      <c r="T1110" s="260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1" t="s">
        <v>257</v>
      </c>
      <c r="AU1110" s="261" t="s">
        <v>89</v>
      </c>
      <c r="AV1110" s="13" t="s">
        <v>89</v>
      </c>
      <c r="AW1110" s="13" t="s">
        <v>35</v>
      </c>
      <c r="AX1110" s="13" t="s">
        <v>79</v>
      </c>
      <c r="AY1110" s="261" t="s">
        <v>156</v>
      </c>
    </row>
    <row r="1111" spans="1:51" s="14" customFormat="1" ht="12">
      <c r="A1111" s="14"/>
      <c r="B1111" s="262"/>
      <c r="C1111" s="263"/>
      <c r="D1111" s="242" t="s">
        <v>257</v>
      </c>
      <c r="E1111" s="264" t="s">
        <v>1</v>
      </c>
      <c r="F1111" s="265" t="s">
        <v>431</v>
      </c>
      <c r="G1111" s="263"/>
      <c r="H1111" s="266">
        <v>23</v>
      </c>
      <c r="I1111" s="267"/>
      <c r="J1111" s="263"/>
      <c r="K1111" s="263"/>
      <c r="L1111" s="268"/>
      <c r="M1111" s="269"/>
      <c r="N1111" s="270"/>
      <c r="O1111" s="270"/>
      <c r="P1111" s="270"/>
      <c r="Q1111" s="270"/>
      <c r="R1111" s="270"/>
      <c r="S1111" s="270"/>
      <c r="T1111" s="271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72" t="s">
        <v>257</v>
      </c>
      <c r="AU1111" s="272" t="s">
        <v>89</v>
      </c>
      <c r="AV1111" s="14" t="s">
        <v>105</v>
      </c>
      <c r="AW1111" s="14" t="s">
        <v>35</v>
      </c>
      <c r="AX1111" s="14" t="s">
        <v>79</v>
      </c>
      <c r="AY1111" s="272" t="s">
        <v>156</v>
      </c>
    </row>
    <row r="1112" spans="1:51" s="13" customFormat="1" ht="12">
      <c r="A1112" s="13"/>
      <c r="B1112" s="251"/>
      <c r="C1112" s="252"/>
      <c r="D1112" s="242" t="s">
        <v>257</v>
      </c>
      <c r="E1112" s="253" t="s">
        <v>1</v>
      </c>
      <c r="F1112" s="254" t="s">
        <v>298</v>
      </c>
      <c r="G1112" s="252"/>
      <c r="H1112" s="255">
        <v>11</v>
      </c>
      <c r="I1112" s="256"/>
      <c r="J1112" s="252"/>
      <c r="K1112" s="252"/>
      <c r="L1112" s="257"/>
      <c r="M1112" s="258"/>
      <c r="N1112" s="259"/>
      <c r="O1112" s="259"/>
      <c r="P1112" s="259"/>
      <c r="Q1112" s="259"/>
      <c r="R1112" s="259"/>
      <c r="S1112" s="259"/>
      <c r="T1112" s="260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1" t="s">
        <v>257</v>
      </c>
      <c r="AU1112" s="261" t="s">
        <v>89</v>
      </c>
      <c r="AV1112" s="13" t="s">
        <v>89</v>
      </c>
      <c r="AW1112" s="13" t="s">
        <v>35</v>
      </c>
      <c r="AX1112" s="13" t="s">
        <v>79</v>
      </c>
      <c r="AY1112" s="261" t="s">
        <v>156</v>
      </c>
    </row>
    <row r="1113" spans="1:51" s="14" customFormat="1" ht="12">
      <c r="A1113" s="14"/>
      <c r="B1113" s="262"/>
      <c r="C1113" s="263"/>
      <c r="D1113" s="242" t="s">
        <v>257</v>
      </c>
      <c r="E1113" s="264" t="s">
        <v>1</v>
      </c>
      <c r="F1113" s="265" t="s">
        <v>1579</v>
      </c>
      <c r="G1113" s="263"/>
      <c r="H1113" s="266">
        <v>11</v>
      </c>
      <c r="I1113" s="267"/>
      <c r="J1113" s="263"/>
      <c r="K1113" s="263"/>
      <c r="L1113" s="268"/>
      <c r="M1113" s="269"/>
      <c r="N1113" s="270"/>
      <c r="O1113" s="270"/>
      <c r="P1113" s="270"/>
      <c r="Q1113" s="270"/>
      <c r="R1113" s="270"/>
      <c r="S1113" s="270"/>
      <c r="T1113" s="271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2" t="s">
        <v>257</v>
      </c>
      <c r="AU1113" s="272" t="s">
        <v>89</v>
      </c>
      <c r="AV1113" s="14" t="s">
        <v>105</v>
      </c>
      <c r="AW1113" s="14" t="s">
        <v>35</v>
      </c>
      <c r="AX1113" s="14" t="s">
        <v>79</v>
      </c>
      <c r="AY1113" s="272" t="s">
        <v>156</v>
      </c>
    </row>
    <row r="1114" spans="1:51" s="13" customFormat="1" ht="12">
      <c r="A1114" s="13"/>
      <c r="B1114" s="251"/>
      <c r="C1114" s="252"/>
      <c r="D1114" s="242" t="s">
        <v>257</v>
      </c>
      <c r="E1114" s="253" t="s">
        <v>1</v>
      </c>
      <c r="F1114" s="254" t="s">
        <v>298</v>
      </c>
      <c r="G1114" s="252"/>
      <c r="H1114" s="255">
        <v>11</v>
      </c>
      <c r="I1114" s="256"/>
      <c r="J1114" s="252"/>
      <c r="K1114" s="252"/>
      <c r="L1114" s="257"/>
      <c r="M1114" s="258"/>
      <c r="N1114" s="259"/>
      <c r="O1114" s="259"/>
      <c r="P1114" s="259"/>
      <c r="Q1114" s="259"/>
      <c r="R1114" s="259"/>
      <c r="S1114" s="259"/>
      <c r="T1114" s="260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61" t="s">
        <v>257</v>
      </c>
      <c r="AU1114" s="261" t="s">
        <v>89</v>
      </c>
      <c r="AV1114" s="13" t="s">
        <v>89</v>
      </c>
      <c r="AW1114" s="13" t="s">
        <v>35</v>
      </c>
      <c r="AX1114" s="13" t="s">
        <v>79</v>
      </c>
      <c r="AY1114" s="261" t="s">
        <v>156</v>
      </c>
    </row>
    <row r="1115" spans="1:51" s="14" customFormat="1" ht="12">
      <c r="A1115" s="14"/>
      <c r="B1115" s="262"/>
      <c r="C1115" s="263"/>
      <c r="D1115" s="242" t="s">
        <v>257</v>
      </c>
      <c r="E1115" s="264" t="s">
        <v>1</v>
      </c>
      <c r="F1115" s="265" t="s">
        <v>984</v>
      </c>
      <c r="G1115" s="263"/>
      <c r="H1115" s="266">
        <v>11</v>
      </c>
      <c r="I1115" s="267"/>
      <c r="J1115" s="263"/>
      <c r="K1115" s="263"/>
      <c r="L1115" s="268"/>
      <c r="M1115" s="269"/>
      <c r="N1115" s="270"/>
      <c r="O1115" s="270"/>
      <c r="P1115" s="270"/>
      <c r="Q1115" s="270"/>
      <c r="R1115" s="270"/>
      <c r="S1115" s="270"/>
      <c r="T1115" s="271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72" t="s">
        <v>257</v>
      </c>
      <c r="AU1115" s="272" t="s">
        <v>89</v>
      </c>
      <c r="AV1115" s="14" t="s">
        <v>105</v>
      </c>
      <c r="AW1115" s="14" t="s">
        <v>35</v>
      </c>
      <c r="AX1115" s="14" t="s">
        <v>79</v>
      </c>
      <c r="AY1115" s="272" t="s">
        <v>156</v>
      </c>
    </row>
    <row r="1116" spans="1:51" s="15" customFormat="1" ht="12">
      <c r="A1116" s="15"/>
      <c r="B1116" s="284"/>
      <c r="C1116" s="285"/>
      <c r="D1116" s="242" t="s">
        <v>257</v>
      </c>
      <c r="E1116" s="286" t="s">
        <v>1</v>
      </c>
      <c r="F1116" s="287" t="s">
        <v>342</v>
      </c>
      <c r="G1116" s="285"/>
      <c r="H1116" s="288">
        <v>45</v>
      </c>
      <c r="I1116" s="289"/>
      <c r="J1116" s="285"/>
      <c r="K1116" s="285"/>
      <c r="L1116" s="290"/>
      <c r="M1116" s="291"/>
      <c r="N1116" s="292"/>
      <c r="O1116" s="292"/>
      <c r="P1116" s="292"/>
      <c r="Q1116" s="292"/>
      <c r="R1116" s="292"/>
      <c r="S1116" s="292"/>
      <c r="T1116" s="293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94" t="s">
        <v>257</v>
      </c>
      <c r="AU1116" s="294" t="s">
        <v>89</v>
      </c>
      <c r="AV1116" s="15" t="s">
        <v>155</v>
      </c>
      <c r="AW1116" s="15" t="s">
        <v>35</v>
      </c>
      <c r="AX1116" s="15" t="s">
        <v>87</v>
      </c>
      <c r="AY1116" s="294" t="s">
        <v>156</v>
      </c>
    </row>
    <row r="1117" spans="1:65" s="2" customFormat="1" ht="24.15" customHeight="1">
      <c r="A1117" s="38"/>
      <c r="B1117" s="39"/>
      <c r="C1117" s="228" t="s">
        <v>1580</v>
      </c>
      <c r="D1117" s="228" t="s">
        <v>159</v>
      </c>
      <c r="E1117" s="229" t="s">
        <v>1581</v>
      </c>
      <c r="F1117" s="230" t="s">
        <v>1582</v>
      </c>
      <c r="G1117" s="231" t="s">
        <v>245</v>
      </c>
      <c r="H1117" s="232">
        <v>83.9</v>
      </c>
      <c r="I1117" s="233"/>
      <c r="J1117" s="234">
        <f>ROUND(I1117*H1117,2)</f>
        <v>0</v>
      </c>
      <c r="K1117" s="235"/>
      <c r="L1117" s="44"/>
      <c r="M1117" s="236" t="s">
        <v>1</v>
      </c>
      <c r="N1117" s="237" t="s">
        <v>44</v>
      </c>
      <c r="O1117" s="91"/>
      <c r="P1117" s="238">
        <f>O1117*H1117</f>
        <v>0</v>
      </c>
      <c r="Q1117" s="238">
        <v>0.0075</v>
      </c>
      <c r="R1117" s="238">
        <f>Q1117*H1117</f>
        <v>0.62925</v>
      </c>
      <c r="S1117" s="238">
        <v>0</v>
      </c>
      <c r="T1117" s="239">
        <f>S1117*H1117</f>
        <v>0</v>
      </c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R1117" s="240" t="s">
        <v>327</v>
      </c>
      <c r="AT1117" s="240" t="s">
        <v>159</v>
      </c>
      <c r="AU1117" s="240" t="s">
        <v>89</v>
      </c>
      <c r="AY1117" s="17" t="s">
        <v>156</v>
      </c>
      <c r="BE1117" s="241">
        <f>IF(N1117="základní",J1117,0)</f>
        <v>0</v>
      </c>
      <c r="BF1117" s="241">
        <f>IF(N1117="snížená",J1117,0)</f>
        <v>0</v>
      </c>
      <c r="BG1117" s="241">
        <f>IF(N1117="zákl. přenesená",J1117,0)</f>
        <v>0</v>
      </c>
      <c r="BH1117" s="241">
        <f>IF(N1117="sníž. přenesená",J1117,0)</f>
        <v>0</v>
      </c>
      <c r="BI1117" s="241">
        <f>IF(N1117="nulová",J1117,0)</f>
        <v>0</v>
      </c>
      <c r="BJ1117" s="17" t="s">
        <v>87</v>
      </c>
      <c r="BK1117" s="241">
        <f>ROUND(I1117*H1117,2)</f>
        <v>0</v>
      </c>
      <c r="BL1117" s="17" t="s">
        <v>327</v>
      </c>
      <c r="BM1117" s="240" t="s">
        <v>1583</v>
      </c>
    </row>
    <row r="1118" spans="1:47" s="2" customFormat="1" ht="12">
      <c r="A1118" s="38"/>
      <c r="B1118" s="39"/>
      <c r="C1118" s="40"/>
      <c r="D1118" s="242" t="s">
        <v>165</v>
      </c>
      <c r="E1118" s="40"/>
      <c r="F1118" s="243" t="s">
        <v>1584</v>
      </c>
      <c r="G1118" s="40"/>
      <c r="H1118" s="40"/>
      <c r="I1118" s="244"/>
      <c r="J1118" s="40"/>
      <c r="K1118" s="40"/>
      <c r="L1118" s="44"/>
      <c r="M1118" s="245"/>
      <c r="N1118" s="246"/>
      <c r="O1118" s="91"/>
      <c r="P1118" s="91"/>
      <c r="Q1118" s="91"/>
      <c r="R1118" s="91"/>
      <c r="S1118" s="91"/>
      <c r="T1118" s="92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T1118" s="17" t="s">
        <v>165</v>
      </c>
      <c r="AU1118" s="17" t="s">
        <v>89</v>
      </c>
    </row>
    <row r="1119" spans="1:51" s="13" customFormat="1" ht="12">
      <c r="A1119" s="13"/>
      <c r="B1119" s="251"/>
      <c r="C1119" s="252"/>
      <c r="D1119" s="242" t="s">
        <v>257</v>
      </c>
      <c r="E1119" s="253" t="s">
        <v>1</v>
      </c>
      <c r="F1119" s="254" t="s">
        <v>1382</v>
      </c>
      <c r="G1119" s="252"/>
      <c r="H1119" s="255">
        <v>3.6</v>
      </c>
      <c r="I1119" s="256"/>
      <c r="J1119" s="252"/>
      <c r="K1119" s="252"/>
      <c r="L1119" s="257"/>
      <c r="M1119" s="258"/>
      <c r="N1119" s="259"/>
      <c r="O1119" s="259"/>
      <c r="P1119" s="259"/>
      <c r="Q1119" s="259"/>
      <c r="R1119" s="259"/>
      <c r="S1119" s="259"/>
      <c r="T1119" s="260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61" t="s">
        <v>257</v>
      </c>
      <c r="AU1119" s="261" t="s">
        <v>89</v>
      </c>
      <c r="AV1119" s="13" t="s">
        <v>89</v>
      </c>
      <c r="AW1119" s="13" t="s">
        <v>35</v>
      </c>
      <c r="AX1119" s="13" t="s">
        <v>79</v>
      </c>
      <c r="AY1119" s="261" t="s">
        <v>156</v>
      </c>
    </row>
    <row r="1120" spans="1:51" s="14" customFormat="1" ht="12">
      <c r="A1120" s="14"/>
      <c r="B1120" s="262"/>
      <c r="C1120" s="263"/>
      <c r="D1120" s="242" t="s">
        <v>257</v>
      </c>
      <c r="E1120" s="264" t="s">
        <v>1</v>
      </c>
      <c r="F1120" s="265" t="s">
        <v>1383</v>
      </c>
      <c r="G1120" s="263"/>
      <c r="H1120" s="266">
        <v>3.6</v>
      </c>
      <c r="I1120" s="267"/>
      <c r="J1120" s="263"/>
      <c r="K1120" s="263"/>
      <c r="L1120" s="268"/>
      <c r="M1120" s="269"/>
      <c r="N1120" s="270"/>
      <c r="O1120" s="270"/>
      <c r="P1120" s="270"/>
      <c r="Q1120" s="270"/>
      <c r="R1120" s="270"/>
      <c r="S1120" s="270"/>
      <c r="T1120" s="271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2" t="s">
        <v>257</v>
      </c>
      <c r="AU1120" s="272" t="s">
        <v>89</v>
      </c>
      <c r="AV1120" s="14" t="s">
        <v>105</v>
      </c>
      <c r="AW1120" s="14" t="s">
        <v>35</v>
      </c>
      <c r="AX1120" s="14" t="s">
        <v>79</v>
      </c>
      <c r="AY1120" s="272" t="s">
        <v>156</v>
      </c>
    </row>
    <row r="1121" spans="1:51" s="13" customFormat="1" ht="12">
      <c r="A1121" s="13"/>
      <c r="B1121" s="251"/>
      <c r="C1121" s="252"/>
      <c r="D1121" s="242" t="s">
        <v>257</v>
      </c>
      <c r="E1121" s="253" t="s">
        <v>1</v>
      </c>
      <c r="F1121" s="254" t="s">
        <v>190</v>
      </c>
      <c r="G1121" s="252"/>
      <c r="H1121" s="255">
        <v>7</v>
      </c>
      <c r="I1121" s="256"/>
      <c r="J1121" s="252"/>
      <c r="K1121" s="252"/>
      <c r="L1121" s="257"/>
      <c r="M1121" s="258"/>
      <c r="N1121" s="259"/>
      <c r="O1121" s="259"/>
      <c r="P1121" s="259"/>
      <c r="Q1121" s="259"/>
      <c r="R1121" s="259"/>
      <c r="S1121" s="259"/>
      <c r="T1121" s="260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61" t="s">
        <v>257</v>
      </c>
      <c r="AU1121" s="261" t="s">
        <v>89</v>
      </c>
      <c r="AV1121" s="13" t="s">
        <v>89</v>
      </c>
      <c r="AW1121" s="13" t="s">
        <v>35</v>
      </c>
      <c r="AX1121" s="13" t="s">
        <v>79</v>
      </c>
      <c r="AY1121" s="261" t="s">
        <v>156</v>
      </c>
    </row>
    <row r="1122" spans="1:51" s="14" customFormat="1" ht="12">
      <c r="A1122" s="14"/>
      <c r="B1122" s="262"/>
      <c r="C1122" s="263"/>
      <c r="D1122" s="242" t="s">
        <v>257</v>
      </c>
      <c r="E1122" s="264" t="s">
        <v>1</v>
      </c>
      <c r="F1122" s="265" t="s">
        <v>410</v>
      </c>
      <c r="G1122" s="263"/>
      <c r="H1122" s="266">
        <v>7</v>
      </c>
      <c r="I1122" s="267"/>
      <c r="J1122" s="263"/>
      <c r="K1122" s="263"/>
      <c r="L1122" s="268"/>
      <c r="M1122" s="269"/>
      <c r="N1122" s="270"/>
      <c r="O1122" s="270"/>
      <c r="P1122" s="270"/>
      <c r="Q1122" s="270"/>
      <c r="R1122" s="270"/>
      <c r="S1122" s="270"/>
      <c r="T1122" s="271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72" t="s">
        <v>257</v>
      </c>
      <c r="AU1122" s="272" t="s">
        <v>89</v>
      </c>
      <c r="AV1122" s="14" t="s">
        <v>105</v>
      </c>
      <c r="AW1122" s="14" t="s">
        <v>35</v>
      </c>
      <c r="AX1122" s="14" t="s">
        <v>79</v>
      </c>
      <c r="AY1122" s="272" t="s">
        <v>156</v>
      </c>
    </row>
    <row r="1123" spans="1:51" s="13" customFormat="1" ht="12">
      <c r="A1123" s="13"/>
      <c r="B1123" s="251"/>
      <c r="C1123" s="252"/>
      <c r="D1123" s="242" t="s">
        <v>257</v>
      </c>
      <c r="E1123" s="253" t="s">
        <v>1</v>
      </c>
      <c r="F1123" s="254" t="s">
        <v>1415</v>
      </c>
      <c r="G1123" s="252"/>
      <c r="H1123" s="255">
        <v>10.4</v>
      </c>
      <c r="I1123" s="256"/>
      <c r="J1123" s="252"/>
      <c r="K1123" s="252"/>
      <c r="L1123" s="257"/>
      <c r="M1123" s="258"/>
      <c r="N1123" s="259"/>
      <c r="O1123" s="259"/>
      <c r="P1123" s="259"/>
      <c r="Q1123" s="259"/>
      <c r="R1123" s="259"/>
      <c r="S1123" s="259"/>
      <c r="T1123" s="260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1" t="s">
        <v>257</v>
      </c>
      <c r="AU1123" s="261" t="s">
        <v>89</v>
      </c>
      <c r="AV1123" s="13" t="s">
        <v>89</v>
      </c>
      <c r="AW1123" s="13" t="s">
        <v>35</v>
      </c>
      <c r="AX1123" s="13" t="s">
        <v>79</v>
      </c>
      <c r="AY1123" s="261" t="s">
        <v>156</v>
      </c>
    </row>
    <row r="1124" spans="1:51" s="14" customFormat="1" ht="12">
      <c r="A1124" s="14"/>
      <c r="B1124" s="262"/>
      <c r="C1124" s="263"/>
      <c r="D1124" s="242" t="s">
        <v>257</v>
      </c>
      <c r="E1124" s="264" t="s">
        <v>1</v>
      </c>
      <c r="F1124" s="265" t="s">
        <v>936</v>
      </c>
      <c r="G1124" s="263"/>
      <c r="H1124" s="266">
        <v>10.4</v>
      </c>
      <c r="I1124" s="267"/>
      <c r="J1124" s="263"/>
      <c r="K1124" s="263"/>
      <c r="L1124" s="268"/>
      <c r="M1124" s="269"/>
      <c r="N1124" s="270"/>
      <c r="O1124" s="270"/>
      <c r="P1124" s="270"/>
      <c r="Q1124" s="270"/>
      <c r="R1124" s="270"/>
      <c r="S1124" s="270"/>
      <c r="T1124" s="271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72" t="s">
        <v>257</v>
      </c>
      <c r="AU1124" s="272" t="s">
        <v>89</v>
      </c>
      <c r="AV1124" s="14" t="s">
        <v>105</v>
      </c>
      <c r="AW1124" s="14" t="s">
        <v>35</v>
      </c>
      <c r="AX1124" s="14" t="s">
        <v>79</v>
      </c>
      <c r="AY1124" s="272" t="s">
        <v>156</v>
      </c>
    </row>
    <row r="1125" spans="1:51" s="13" customFormat="1" ht="12">
      <c r="A1125" s="13"/>
      <c r="B1125" s="251"/>
      <c r="C1125" s="252"/>
      <c r="D1125" s="242" t="s">
        <v>257</v>
      </c>
      <c r="E1125" s="253" t="s">
        <v>1</v>
      </c>
      <c r="F1125" s="254" t="s">
        <v>1553</v>
      </c>
      <c r="G1125" s="252"/>
      <c r="H1125" s="255">
        <v>14.9</v>
      </c>
      <c r="I1125" s="256"/>
      <c r="J1125" s="252"/>
      <c r="K1125" s="252"/>
      <c r="L1125" s="257"/>
      <c r="M1125" s="258"/>
      <c r="N1125" s="259"/>
      <c r="O1125" s="259"/>
      <c r="P1125" s="259"/>
      <c r="Q1125" s="259"/>
      <c r="R1125" s="259"/>
      <c r="S1125" s="259"/>
      <c r="T1125" s="260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61" t="s">
        <v>257</v>
      </c>
      <c r="AU1125" s="261" t="s">
        <v>89</v>
      </c>
      <c r="AV1125" s="13" t="s">
        <v>89</v>
      </c>
      <c r="AW1125" s="13" t="s">
        <v>35</v>
      </c>
      <c r="AX1125" s="13" t="s">
        <v>79</v>
      </c>
      <c r="AY1125" s="261" t="s">
        <v>156</v>
      </c>
    </row>
    <row r="1126" spans="1:51" s="14" customFormat="1" ht="12">
      <c r="A1126" s="14"/>
      <c r="B1126" s="262"/>
      <c r="C1126" s="263"/>
      <c r="D1126" s="242" t="s">
        <v>257</v>
      </c>
      <c r="E1126" s="264" t="s">
        <v>1</v>
      </c>
      <c r="F1126" s="265" t="s">
        <v>1414</v>
      </c>
      <c r="G1126" s="263"/>
      <c r="H1126" s="266">
        <v>14.9</v>
      </c>
      <c r="I1126" s="267"/>
      <c r="J1126" s="263"/>
      <c r="K1126" s="263"/>
      <c r="L1126" s="268"/>
      <c r="M1126" s="269"/>
      <c r="N1126" s="270"/>
      <c r="O1126" s="270"/>
      <c r="P1126" s="270"/>
      <c r="Q1126" s="270"/>
      <c r="R1126" s="270"/>
      <c r="S1126" s="270"/>
      <c r="T1126" s="271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72" t="s">
        <v>257</v>
      </c>
      <c r="AU1126" s="272" t="s">
        <v>89</v>
      </c>
      <c r="AV1126" s="14" t="s">
        <v>105</v>
      </c>
      <c r="AW1126" s="14" t="s">
        <v>35</v>
      </c>
      <c r="AX1126" s="14" t="s">
        <v>79</v>
      </c>
      <c r="AY1126" s="272" t="s">
        <v>156</v>
      </c>
    </row>
    <row r="1127" spans="1:51" s="13" customFormat="1" ht="12">
      <c r="A1127" s="13"/>
      <c r="B1127" s="251"/>
      <c r="C1127" s="252"/>
      <c r="D1127" s="242" t="s">
        <v>257</v>
      </c>
      <c r="E1127" s="253" t="s">
        <v>1</v>
      </c>
      <c r="F1127" s="254" t="s">
        <v>1416</v>
      </c>
      <c r="G1127" s="252"/>
      <c r="H1127" s="255">
        <v>10.3</v>
      </c>
      <c r="I1127" s="256"/>
      <c r="J1127" s="252"/>
      <c r="K1127" s="252"/>
      <c r="L1127" s="257"/>
      <c r="M1127" s="258"/>
      <c r="N1127" s="259"/>
      <c r="O1127" s="259"/>
      <c r="P1127" s="259"/>
      <c r="Q1127" s="259"/>
      <c r="R1127" s="259"/>
      <c r="S1127" s="259"/>
      <c r="T1127" s="260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1" t="s">
        <v>257</v>
      </c>
      <c r="AU1127" s="261" t="s">
        <v>89</v>
      </c>
      <c r="AV1127" s="13" t="s">
        <v>89</v>
      </c>
      <c r="AW1127" s="13" t="s">
        <v>35</v>
      </c>
      <c r="AX1127" s="13" t="s">
        <v>79</v>
      </c>
      <c r="AY1127" s="261" t="s">
        <v>156</v>
      </c>
    </row>
    <row r="1128" spans="1:51" s="14" customFormat="1" ht="12">
      <c r="A1128" s="14"/>
      <c r="B1128" s="262"/>
      <c r="C1128" s="263"/>
      <c r="D1128" s="242" t="s">
        <v>257</v>
      </c>
      <c r="E1128" s="264" t="s">
        <v>1</v>
      </c>
      <c r="F1128" s="265" t="s">
        <v>1417</v>
      </c>
      <c r="G1128" s="263"/>
      <c r="H1128" s="266">
        <v>10.3</v>
      </c>
      <c r="I1128" s="267"/>
      <c r="J1128" s="263"/>
      <c r="K1128" s="263"/>
      <c r="L1128" s="268"/>
      <c r="M1128" s="269"/>
      <c r="N1128" s="270"/>
      <c r="O1128" s="270"/>
      <c r="P1128" s="270"/>
      <c r="Q1128" s="270"/>
      <c r="R1128" s="270"/>
      <c r="S1128" s="270"/>
      <c r="T1128" s="271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72" t="s">
        <v>257</v>
      </c>
      <c r="AU1128" s="272" t="s">
        <v>89</v>
      </c>
      <c r="AV1128" s="14" t="s">
        <v>105</v>
      </c>
      <c r="AW1128" s="14" t="s">
        <v>35</v>
      </c>
      <c r="AX1128" s="14" t="s">
        <v>79</v>
      </c>
      <c r="AY1128" s="272" t="s">
        <v>156</v>
      </c>
    </row>
    <row r="1129" spans="1:51" s="13" customFormat="1" ht="12">
      <c r="A1129" s="13"/>
      <c r="B1129" s="251"/>
      <c r="C1129" s="252"/>
      <c r="D1129" s="242" t="s">
        <v>257</v>
      </c>
      <c r="E1129" s="253" t="s">
        <v>1</v>
      </c>
      <c r="F1129" s="254" t="s">
        <v>1418</v>
      </c>
      <c r="G1129" s="252"/>
      <c r="H1129" s="255">
        <v>14.5</v>
      </c>
      <c r="I1129" s="256"/>
      <c r="J1129" s="252"/>
      <c r="K1129" s="252"/>
      <c r="L1129" s="257"/>
      <c r="M1129" s="258"/>
      <c r="N1129" s="259"/>
      <c r="O1129" s="259"/>
      <c r="P1129" s="259"/>
      <c r="Q1129" s="259"/>
      <c r="R1129" s="259"/>
      <c r="S1129" s="259"/>
      <c r="T1129" s="260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1" t="s">
        <v>257</v>
      </c>
      <c r="AU1129" s="261" t="s">
        <v>89</v>
      </c>
      <c r="AV1129" s="13" t="s">
        <v>89</v>
      </c>
      <c r="AW1129" s="13" t="s">
        <v>35</v>
      </c>
      <c r="AX1129" s="13" t="s">
        <v>79</v>
      </c>
      <c r="AY1129" s="261" t="s">
        <v>156</v>
      </c>
    </row>
    <row r="1130" spans="1:51" s="14" customFormat="1" ht="12">
      <c r="A1130" s="14"/>
      <c r="B1130" s="262"/>
      <c r="C1130" s="263"/>
      <c r="D1130" s="242" t="s">
        <v>257</v>
      </c>
      <c r="E1130" s="264" t="s">
        <v>1</v>
      </c>
      <c r="F1130" s="265" t="s">
        <v>1585</v>
      </c>
      <c r="G1130" s="263"/>
      <c r="H1130" s="266">
        <v>14.5</v>
      </c>
      <c r="I1130" s="267"/>
      <c r="J1130" s="263"/>
      <c r="K1130" s="263"/>
      <c r="L1130" s="268"/>
      <c r="M1130" s="269"/>
      <c r="N1130" s="270"/>
      <c r="O1130" s="270"/>
      <c r="P1130" s="270"/>
      <c r="Q1130" s="270"/>
      <c r="R1130" s="270"/>
      <c r="S1130" s="270"/>
      <c r="T1130" s="271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2" t="s">
        <v>257</v>
      </c>
      <c r="AU1130" s="272" t="s">
        <v>89</v>
      </c>
      <c r="AV1130" s="14" t="s">
        <v>105</v>
      </c>
      <c r="AW1130" s="14" t="s">
        <v>35</v>
      </c>
      <c r="AX1130" s="14" t="s">
        <v>79</v>
      </c>
      <c r="AY1130" s="272" t="s">
        <v>156</v>
      </c>
    </row>
    <row r="1131" spans="1:51" s="13" customFormat="1" ht="12">
      <c r="A1131" s="13"/>
      <c r="B1131" s="251"/>
      <c r="C1131" s="252"/>
      <c r="D1131" s="242" t="s">
        <v>257</v>
      </c>
      <c r="E1131" s="253" t="s">
        <v>1</v>
      </c>
      <c r="F1131" s="254" t="s">
        <v>1420</v>
      </c>
      <c r="G1131" s="252"/>
      <c r="H1131" s="255">
        <v>23.2</v>
      </c>
      <c r="I1131" s="256"/>
      <c r="J1131" s="252"/>
      <c r="K1131" s="252"/>
      <c r="L1131" s="257"/>
      <c r="M1131" s="258"/>
      <c r="N1131" s="259"/>
      <c r="O1131" s="259"/>
      <c r="P1131" s="259"/>
      <c r="Q1131" s="259"/>
      <c r="R1131" s="259"/>
      <c r="S1131" s="259"/>
      <c r="T1131" s="260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61" t="s">
        <v>257</v>
      </c>
      <c r="AU1131" s="261" t="s">
        <v>89</v>
      </c>
      <c r="AV1131" s="13" t="s">
        <v>89</v>
      </c>
      <c r="AW1131" s="13" t="s">
        <v>35</v>
      </c>
      <c r="AX1131" s="13" t="s">
        <v>79</v>
      </c>
      <c r="AY1131" s="261" t="s">
        <v>156</v>
      </c>
    </row>
    <row r="1132" spans="1:51" s="14" customFormat="1" ht="12">
      <c r="A1132" s="14"/>
      <c r="B1132" s="262"/>
      <c r="C1132" s="263"/>
      <c r="D1132" s="242" t="s">
        <v>257</v>
      </c>
      <c r="E1132" s="264" t="s">
        <v>1</v>
      </c>
      <c r="F1132" s="265" t="s">
        <v>479</v>
      </c>
      <c r="G1132" s="263"/>
      <c r="H1132" s="266">
        <v>23.2</v>
      </c>
      <c r="I1132" s="267"/>
      <c r="J1132" s="263"/>
      <c r="K1132" s="263"/>
      <c r="L1132" s="268"/>
      <c r="M1132" s="269"/>
      <c r="N1132" s="270"/>
      <c r="O1132" s="270"/>
      <c r="P1132" s="270"/>
      <c r="Q1132" s="270"/>
      <c r="R1132" s="270"/>
      <c r="S1132" s="270"/>
      <c r="T1132" s="271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72" t="s">
        <v>257</v>
      </c>
      <c r="AU1132" s="272" t="s">
        <v>89</v>
      </c>
      <c r="AV1132" s="14" t="s">
        <v>105</v>
      </c>
      <c r="AW1132" s="14" t="s">
        <v>35</v>
      </c>
      <c r="AX1132" s="14" t="s">
        <v>79</v>
      </c>
      <c r="AY1132" s="272" t="s">
        <v>156</v>
      </c>
    </row>
    <row r="1133" spans="1:51" s="15" customFormat="1" ht="12">
      <c r="A1133" s="15"/>
      <c r="B1133" s="284"/>
      <c r="C1133" s="285"/>
      <c r="D1133" s="242" t="s">
        <v>257</v>
      </c>
      <c r="E1133" s="286" t="s">
        <v>1</v>
      </c>
      <c r="F1133" s="287" t="s">
        <v>342</v>
      </c>
      <c r="G1133" s="285"/>
      <c r="H1133" s="288">
        <v>83.9</v>
      </c>
      <c r="I1133" s="289"/>
      <c r="J1133" s="285"/>
      <c r="K1133" s="285"/>
      <c r="L1133" s="290"/>
      <c r="M1133" s="291"/>
      <c r="N1133" s="292"/>
      <c r="O1133" s="292"/>
      <c r="P1133" s="292"/>
      <c r="Q1133" s="292"/>
      <c r="R1133" s="292"/>
      <c r="S1133" s="292"/>
      <c r="T1133" s="293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T1133" s="294" t="s">
        <v>257</v>
      </c>
      <c r="AU1133" s="294" t="s">
        <v>89</v>
      </c>
      <c r="AV1133" s="15" t="s">
        <v>155</v>
      </c>
      <c r="AW1133" s="15" t="s">
        <v>35</v>
      </c>
      <c r="AX1133" s="15" t="s">
        <v>87</v>
      </c>
      <c r="AY1133" s="294" t="s">
        <v>156</v>
      </c>
    </row>
    <row r="1134" spans="1:65" s="2" customFormat="1" ht="24.15" customHeight="1">
      <c r="A1134" s="38"/>
      <c r="B1134" s="39"/>
      <c r="C1134" s="273" t="s">
        <v>1586</v>
      </c>
      <c r="D1134" s="273" t="s">
        <v>312</v>
      </c>
      <c r="E1134" s="274" t="s">
        <v>1587</v>
      </c>
      <c r="F1134" s="275" t="s">
        <v>1588</v>
      </c>
      <c r="G1134" s="276" t="s">
        <v>245</v>
      </c>
      <c r="H1134" s="277">
        <v>100.678</v>
      </c>
      <c r="I1134" s="278"/>
      <c r="J1134" s="279">
        <f>ROUND(I1134*H1134,2)</f>
        <v>0</v>
      </c>
      <c r="K1134" s="280"/>
      <c r="L1134" s="281"/>
      <c r="M1134" s="282" t="s">
        <v>1</v>
      </c>
      <c r="N1134" s="283" t="s">
        <v>44</v>
      </c>
      <c r="O1134" s="91"/>
      <c r="P1134" s="238">
        <f>O1134*H1134</f>
        <v>0</v>
      </c>
      <c r="Q1134" s="238">
        <v>0.0177</v>
      </c>
      <c r="R1134" s="238">
        <f>Q1134*H1134</f>
        <v>1.7820006</v>
      </c>
      <c r="S1134" s="238">
        <v>0</v>
      </c>
      <c r="T1134" s="239">
        <f>S1134*H1134</f>
        <v>0</v>
      </c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R1134" s="240" t="s">
        <v>445</v>
      </c>
      <c r="AT1134" s="240" t="s">
        <v>312</v>
      </c>
      <c r="AU1134" s="240" t="s">
        <v>89</v>
      </c>
      <c r="AY1134" s="17" t="s">
        <v>156</v>
      </c>
      <c r="BE1134" s="241">
        <f>IF(N1134="základní",J1134,0)</f>
        <v>0</v>
      </c>
      <c r="BF1134" s="241">
        <f>IF(N1134="snížená",J1134,0)</f>
        <v>0</v>
      </c>
      <c r="BG1134" s="241">
        <f>IF(N1134="zákl. přenesená",J1134,0)</f>
        <v>0</v>
      </c>
      <c r="BH1134" s="241">
        <f>IF(N1134="sníž. přenesená",J1134,0)</f>
        <v>0</v>
      </c>
      <c r="BI1134" s="241">
        <f>IF(N1134="nulová",J1134,0)</f>
        <v>0</v>
      </c>
      <c r="BJ1134" s="17" t="s">
        <v>87</v>
      </c>
      <c r="BK1134" s="241">
        <f>ROUND(I1134*H1134,2)</f>
        <v>0</v>
      </c>
      <c r="BL1134" s="17" t="s">
        <v>327</v>
      </c>
      <c r="BM1134" s="240" t="s">
        <v>1589</v>
      </c>
    </row>
    <row r="1135" spans="1:47" s="2" customFormat="1" ht="12">
      <c r="A1135" s="38"/>
      <c r="B1135" s="39"/>
      <c r="C1135" s="40"/>
      <c r="D1135" s="242" t="s">
        <v>165</v>
      </c>
      <c r="E1135" s="40"/>
      <c r="F1135" s="243" t="s">
        <v>1588</v>
      </c>
      <c r="G1135" s="40"/>
      <c r="H1135" s="40"/>
      <c r="I1135" s="244"/>
      <c r="J1135" s="40"/>
      <c r="K1135" s="40"/>
      <c r="L1135" s="44"/>
      <c r="M1135" s="245"/>
      <c r="N1135" s="246"/>
      <c r="O1135" s="91"/>
      <c r="P1135" s="91"/>
      <c r="Q1135" s="91"/>
      <c r="R1135" s="91"/>
      <c r="S1135" s="91"/>
      <c r="T1135" s="92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T1135" s="17" t="s">
        <v>165</v>
      </c>
      <c r="AU1135" s="17" t="s">
        <v>89</v>
      </c>
    </row>
    <row r="1136" spans="1:51" s="13" customFormat="1" ht="12">
      <c r="A1136" s="13"/>
      <c r="B1136" s="251"/>
      <c r="C1136" s="252"/>
      <c r="D1136" s="242" t="s">
        <v>257</v>
      </c>
      <c r="E1136" s="253" t="s">
        <v>1</v>
      </c>
      <c r="F1136" s="254" t="s">
        <v>1590</v>
      </c>
      <c r="G1136" s="252"/>
      <c r="H1136" s="255">
        <v>11.66</v>
      </c>
      <c r="I1136" s="256"/>
      <c r="J1136" s="252"/>
      <c r="K1136" s="252"/>
      <c r="L1136" s="257"/>
      <c r="M1136" s="258"/>
      <c r="N1136" s="259"/>
      <c r="O1136" s="259"/>
      <c r="P1136" s="259"/>
      <c r="Q1136" s="259"/>
      <c r="R1136" s="259"/>
      <c r="S1136" s="259"/>
      <c r="T1136" s="260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61" t="s">
        <v>257</v>
      </c>
      <c r="AU1136" s="261" t="s">
        <v>89</v>
      </c>
      <c r="AV1136" s="13" t="s">
        <v>89</v>
      </c>
      <c r="AW1136" s="13" t="s">
        <v>35</v>
      </c>
      <c r="AX1136" s="13" t="s">
        <v>79</v>
      </c>
      <c r="AY1136" s="261" t="s">
        <v>156</v>
      </c>
    </row>
    <row r="1137" spans="1:51" s="14" customFormat="1" ht="12">
      <c r="A1137" s="14"/>
      <c r="B1137" s="262"/>
      <c r="C1137" s="263"/>
      <c r="D1137" s="242" t="s">
        <v>257</v>
      </c>
      <c r="E1137" s="264" t="s">
        <v>1</v>
      </c>
      <c r="F1137" s="265" t="s">
        <v>1591</v>
      </c>
      <c r="G1137" s="263"/>
      <c r="H1137" s="266">
        <v>11.66</v>
      </c>
      <c r="I1137" s="267"/>
      <c r="J1137" s="263"/>
      <c r="K1137" s="263"/>
      <c r="L1137" s="268"/>
      <c r="M1137" s="269"/>
      <c r="N1137" s="270"/>
      <c r="O1137" s="270"/>
      <c r="P1137" s="270"/>
      <c r="Q1137" s="270"/>
      <c r="R1137" s="270"/>
      <c r="S1137" s="270"/>
      <c r="T1137" s="271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2" t="s">
        <v>257</v>
      </c>
      <c r="AU1137" s="272" t="s">
        <v>89</v>
      </c>
      <c r="AV1137" s="14" t="s">
        <v>105</v>
      </c>
      <c r="AW1137" s="14" t="s">
        <v>35</v>
      </c>
      <c r="AX1137" s="14" t="s">
        <v>79</v>
      </c>
      <c r="AY1137" s="272" t="s">
        <v>156</v>
      </c>
    </row>
    <row r="1138" spans="1:51" s="13" customFormat="1" ht="12">
      <c r="A1138" s="13"/>
      <c r="B1138" s="251"/>
      <c r="C1138" s="252"/>
      <c r="D1138" s="242" t="s">
        <v>257</v>
      </c>
      <c r="E1138" s="253" t="s">
        <v>1</v>
      </c>
      <c r="F1138" s="254" t="s">
        <v>1592</v>
      </c>
      <c r="G1138" s="252"/>
      <c r="H1138" s="255">
        <v>1.365</v>
      </c>
      <c r="I1138" s="256"/>
      <c r="J1138" s="252"/>
      <c r="K1138" s="252"/>
      <c r="L1138" s="257"/>
      <c r="M1138" s="258"/>
      <c r="N1138" s="259"/>
      <c r="O1138" s="259"/>
      <c r="P1138" s="259"/>
      <c r="Q1138" s="259"/>
      <c r="R1138" s="259"/>
      <c r="S1138" s="259"/>
      <c r="T1138" s="260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1" t="s">
        <v>257</v>
      </c>
      <c r="AU1138" s="261" t="s">
        <v>89</v>
      </c>
      <c r="AV1138" s="13" t="s">
        <v>89</v>
      </c>
      <c r="AW1138" s="13" t="s">
        <v>35</v>
      </c>
      <c r="AX1138" s="13" t="s">
        <v>79</v>
      </c>
      <c r="AY1138" s="261" t="s">
        <v>156</v>
      </c>
    </row>
    <row r="1139" spans="1:51" s="14" customFormat="1" ht="12">
      <c r="A1139" s="14"/>
      <c r="B1139" s="262"/>
      <c r="C1139" s="263"/>
      <c r="D1139" s="242" t="s">
        <v>257</v>
      </c>
      <c r="E1139" s="264" t="s">
        <v>1</v>
      </c>
      <c r="F1139" s="265" t="s">
        <v>1593</v>
      </c>
      <c r="G1139" s="263"/>
      <c r="H1139" s="266">
        <v>1.365</v>
      </c>
      <c r="I1139" s="267"/>
      <c r="J1139" s="263"/>
      <c r="K1139" s="263"/>
      <c r="L1139" s="268"/>
      <c r="M1139" s="269"/>
      <c r="N1139" s="270"/>
      <c r="O1139" s="270"/>
      <c r="P1139" s="270"/>
      <c r="Q1139" s="270"/>
      <c r="R1139" s="270"/>
      <c r="S1139" s="270"/>
      <c r="T1139" s="271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2" t="s">
        <v>257</v>
      </c>
      <c r="AU1139" s="272" t="s">
        <v>89</v>
      </c>
      <c r="AV1139" s="14" t="s">
        <v>105</v>
      </c>
      <c r="AW1139" s="14" t="s">
        <v>35</v>
      </c>
      <c r="AX1139" s="14" t="s">
        <v>79</v>
      </c>
      <c r="AY1139" s="272" t="s">
        <v>156</v>
      </c>
    </row>
    <row r="1140" spans="1:51" s="13" customFormat="1" ht="12">
      <c r="A1140" s="13"/>
      <c r="B1140" s="251"/>
      <c r="C1140" s="252"/>
      <c r="D1140" s="242" t="s">
        <v>257</v>
      </c>
      <c r="E1140" s="253" t="s">
        <v>1</v>
      </c>
      <c r="F1140" s="254" t="s">
        <v>1415</v>
      </c>
      <c r="G1140" s="252"/>
      <c r="H1140" s="255">
        <v>10.4</v>
      </c>
      <c r="I1140" s="256"/>
      <c r="J1140" s="252"/>
      <c r="K1140" s="252"/>
      <c r="L1140" s="257"/>
      <c r="M1140" s="258"/>
      <c r="N1140" s="259"/>
      <c r="O1140" s="259"/>
      <c r="P1140" s="259"/>
      <c r="Q1140" s="259"/>
      <c r="R1140" s="259"/>
      <c r="S1140" s="259"/>
      <c r="T1140" s="260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61" t="s">
        <v>257</v>
      </c>
      <c r="AU1140" s="261" t="s">
        <v>89</v>
      </c>
      <c r="AV1140" s="13" t="s">
        <v>89</v>
      </c>
      <c r="AW1140" s="13" t="s">
        <v>35</v>
      </c>
      <c r="AX1140" s="13" t="s">
        <v>79</v>
      </c>
      <c r="AY1140" s="261" t="s">
        <v>156</v>
      </c>
    </row>
    <row r="1141" spans="1:51" s="14" customFormat="1" ht="12">
      <c r="A1141" s="14"/>
      <c r="B1141" s="262"/>
      <c r="C1141" s="263"/>
      <c r="D1141" s="242" t="s">
        <v>257</v>
      </c>
      <c r="E1141" s="264" t="s">
        <v>1</v>
      </c>
      <c r="F1141" s="265" t="s">
        <v>936</v>
      </c>
      <c r="G1141" s="263"/>
      <c r="H1141" s="266">
        <v>10.4</v>
      </c>
      <c r="I1141" s="267"/>
      <c r="J1141" s="263"/>
      <c r="K1141" s="263"/>
      <c r="L1141" s="268"/>
      <c r="M1141" s="269"/>
      <c r="N1141" s="270"/>
      <c r="O1141" s="270"/>
      <c r="P1141" s="270"/>
      <c r="Q1141" s="270"/>
      <c r="R1141" s="270"/>
      <c r="S1141" s="270"/>
      <c r="T1141" s="271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72" t="s">
        <v>257</v>
      </c>
      <c r="AU1141" s="272" t="s">
        <v>89</v>
      </c>
      <c r="AV1141" s="14" t="s">
        <v>105</v>
      </c>
      <c r="AW1141" s="14" t="s">
        <v>35</v>
      </c>
      <c r="AX1141" s="14" t="s">
        <v>79</v>
      </c>
      <c r="AY1141" s="272" t="s">
        <v>156</v>
      </c>
    </row>
    <row r="1142" spans="1:51" s="13" customFormat="1" ht="12">
      <c r="A1142" s="13"/>
      <c r="B1142" s="251"/>
      <c r="C1142" s="252"/>
      <c r="D1142" s="242" t="s">
        <v>257</v>
      </c>
      <c r="E1142" s="253" t="s">
        <v>1</v>
      </c>
      <c r="F1142" s="254" t="s">
        <v>1553</v>
      </c>
      <c r="G1142" s="252"/>
      <c r="H1142" s="255">
        <v>14.9</v>
      </c>
      <c r="I1142" s="256"/>
      <c r="J1142" s="252"/>
      <c r="K1142" s="252"/>
      <c r="L1142" s="257"/>
      <c r="M1142" s="258"/>
      <c r="N1142" s="259"/>
      <c r="O1142" s="259"/>
      <c r="P1142" s="259"/>
      <c r="Q1142" s="259"/>
      <c r="R1142" s="259"/>
      <c r="S1142" s="259"/>
      <c r="T1142" s="260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1" t="s">
        <v>257</v>
      </c>
      <c r="AU1142" s="261" t="s">
        <v>89</v>
      </c>
      <c r="AV1142" s="13" t="s">
        <v>89</v>
      </c>
      <c r="AW1142" s="13" t="s">
        <v>35</v>
      </c>
      <c r="AX1142" s="13" t="s">
        <v>79</v>
      </c>
      <c r="AY1142" s="261" t="s">
        <v>156</v>
      </c>
    </row>
    <row r="1143" spans="1:51" s="14" customFormat="1" ht="12">
      <c r="A1143" s="14"/>
      <c r="B1143" s="262"/>
      <c r="C1143" s="263"/>
      <c r="D1143" s="242" t="s">
        <v>257</v>
      </c>
      <c r="E1143" s="264" t="s">
        <v>1</v>
      </c>
      <c r="F1143" s="265" t="s">
        <v>1414</v>
      </c>
      <c r="G1143" s="263"/>
      <c r="H1143" s="266">
        <v>14.9</v>
      </c>
      <c r="I1143" s="267"/>
      <c r="J1143" s="263"/>
      <c r="K1143" s="263"/>
      <c r="L1143" s="268"/>
      <c r="M1143" s="269"/>
      <c r="N1143" s="270"/>
      <c r="O1143" s="270"/>
      <c r="P1143" s="270"/>
      <c r="Q1143" s="270"/>
      <c r="R1143" s="270"/>
      <c r="S1143" s="270"/>
      <c r="T1143" s="271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2" t="s">
        <v>257</v>
      </c>
      <c r="AU1143" s="272" t="s">
        <v>89</v>
      </c>
      <c r="AV1143" s="14" t="s">
        <v>105</v>
      </c>
      <c r="AW1143" s="14" t="s">
        <v>35</v>
      </c>
      <c r="AX1143" s="14" t="s">
        <v>79</v>
      </c>
      <c r="AY1143" s="272" t="s">
        <v>156</v>
      </c>
    </row>
    <row r="1144" spans="1:51" s="13" customFormat="1" ht="12">
      <c r="A1144" s="13"/>
      <c r="B1144" s="251"/>
      <c r="C1144" s="252"/>
      <c r="D1144" s="242" t="s">
        <v>257</v>
      </c>
      <c r="E1144" s="253" t="s">
        <v>1</v>
      </c>
      <c r="F1144" s="254" t="s">
        <v>1594</v>
      </c>
      <c r="G1144" s="252"/>
      <c r="H1144" s="255">
        <v>1.6</v>
      </c>
      <c r="I1144" s="256"/>
      <c r="J1144" s="252"/>
      <c r="K1144" s="252"/>
      <c r="L1144" s="257"/>
      <c r="M1144" s="258"/>
      <c r="N1144" s="259"/>
      <c r="O1144" s="259"/>
      <c r="P1144" s="259"/>
      <c r="Q1144" s="259"/>
      <c r="R1144" s="259"/>
      <c r="S1144" s="259"/>
      <c r="T1144" s="260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61" t="s">
        <v>257</v>
      </c>
      <c r="AU1144" s="261" t="s">
        <v>89</v>
      </c>
      <c r="AV1144" s="13" t="s">
        <v>89</v>
      </c>
      <c r="AW1144" s="13" t="s">
        <v>35</v>
      </c>
      <c r="AX1144" s="13" t="s">
        <v>79</v>
      </c>
      <c r="AY1144" s="261" t="s">
        <v>156</v>
      </c>
    </row>
    <row r="1145" spans="1:51" s="14" customFormat="1" ht="12">
      <c r="A1145" s="14"/>
      <c r="B1145" s="262"/>
      <c r="C1145" s="263"/>
      <c r="D1145" s="242" t="s">
        <v>257</v>
      </c>
      <c r="E1145" s="264" t="s">
        <v>1</v>
      </c>
      <c r="F1145" s="265" t="s">
        <v>1574</v>
      </c>
      <c r="G1145" s="263"/>
      <c r="H1145" s="266">
        <v>1.6</v>
      </c>
      <c r="I1145" s="267"/>
      <c r="J1145" s="263"/>
      <c r="K1145" s="263"/>
      <c r="L1145" s="268"/>
      <c r="M1145" s="269"/>
      <c r="N1145" s="270"/>
      <c r="O1145" s="270"/>
      <c r="P1145" s="270"/>
      <c r="Q1145" s="270"/>
      <c r="R1145" s="270"/>
      <c r="S1145" s="270"/>
      <c r="T1145" s="271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2" t="s">
        <v>257</v>
      </c>
      <c r="AU1145" s="272" t="s">
        <v>89</v>
      </c>
      <c r="AV1145" s="14" t="s">
        <v>105</v>
      </c>
      <c r="AW1145" s="14" t="s">
        <v>35</v>
      </c>
      <c r="AX1145" s="14" t="s">
        <v>79</v>
      </c>
      <c r="AY1145" s="272" t="s">
        <v>156</v>
      </c>
    </row>
    <row r="1146" spans="1:51" s="13" customFormat="1" ht="12">
      <c r="A1146" s="13"/>
      <c r="B1146" s="251"/>
      <c r="C1146" s="252"/>
      <c r="D1146" s="242" t="s">
        <v>257</v>
      </c>
      <c r="E1146" s="253" t="s">
        <v>1</v>
      </c>
      <c r="F1146" s="254" t="s">
        <v>1416</v>
      </c>
      <c r="G1146" s="252"/>
      <c r="H1146" s="255">
        <v>10.3</v>
      </c>
      <c r="I1146" s="256"/>
      <c r="J1146" s="252"/>
      <c r="K1146" s="252"/>
      <c r="L1146" s="257"/>
      <c r="M1146" s="258"/>
      <c r="N1146" s="259"/>
      <c r="O1146" s="259"/>
      <c r="P1146" s="259"/>
      <c r="Q1146" s="259"/>
      <c r="R1146" s="259"/>
      <c r="S1146" s="259"/>
      <c r="T1146" s="260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1" t="s">
        <v>257</v>
      </c>
      <c r="AU1146" s="261" t="s">
        <v>89</v>
      </c>
      <c r="AV1146" s="13" t="s">
        <v>89</v>
      </c>
      <c r="AW1146" s="13" t="s">
        <v>35</v>
      </c>
      <c r="AX1146" s="13" t="s">
        <v>79</v>
      </c>
      <c r="AY1146" s="261" t="s">
        <v>156</v>
      </c>
    </row>
    <row r="1147" spans="1:51" s="14" customFormat="1" ht="12">
      <c r="A1147" s="14"/>
      <c r="B1147" s="262"/>
      <c r="C1147" s="263"/>
      <c r="D1147" s="242" t="s">
        <v>257</v>
      </c>
      <c r="E1147" s="264" t="s">
        <v>1</v>
      </c>
      <c r="F1147" s="265" t="s">
        <v>1417</v>
      </c>
      <c r="G1147" s="263"/>
      <c r="H1147" s="266">
        <v>10.3</v>
      </c>
      <c r="I1147" s="267"/>
      <c r="J1147" s="263"/>
      <c r="K1147" s="263"/>
      <c r="L1147" s="268"/>
      <c r="M1147" s="269"/>
      <c r="N1147" s="270"/>
      <c r="O1147" s="270"/>
      <c r="P1147" s="270"/>
      <c r="Q1147" s="270"/>
      <c r="R1147" s="270"/>
      <c r="S1147" s="270"/>
      <c r="T1147" s="271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2" t="s">
        <v>257</v>
      </c>
      <c r="AU1147" s="272" t="s">
        <v>89</v>
      </c>
      <c r="AV1147" s="14" t="s">
        <v>105</v>
      </c>
      <c r="AW1147" s="14" t="s">
        <v>35</v>
      </c>
      <c r="AX1147" s="14" t="s">
        <v>79</v>
      </c>
      <c r="AY1147" s="272" t="s">
        <v>156</v>
      </c>
    </row>
    <row r="1148" spans="1:51" s="13" customFormat="1" ht="12">
      <c r="A1148" s="13"/>
      <c r="B1148" s="251"/>
      <c r="C1148" s="252"/>
      <c r="D1148" s="242" t="s">
        <v>257</v>
      </c>
      <c r="E1148" s="253" t="s">
        <v>1</v>
      </c>
      <c r="F1148" s="254" t="s">
        <v>1418</v>
      </c>
      <c r="G1148" s="252"/>
      <c r="H1148" s="255">
        <v>14.5</v>
      </c>
      <c r="I1148" s="256"/>
      <c r="J1148" s="252"/>
      <c r="K1148" s="252"/>
      <c r="L1148" s="257"/>
      <c r="M1148" s="258"/>
      <c r="N1148" s="259"/>
      <c r="O1148" s="259"/>
      <c r="P1148" s="259"/>
      <c r="Q1148" s="259"/>
      <c r="R1148" s="259"/>
      <c r="S1148" s="259"/>
      <c r="T1148" s="260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61" t="s">
        <v>257</v>
      </c>
      <c r="AU1148" s="261" t="s">
        <v>89</v>
      </c>
      <c r="AV1148" s="13" t="s">
        <v>89</v>
      </c>
      <c r="AW1148" s="13" t="s">
        <v>35</v>
      </c>
      <c r="AX1148" s="13" t="s">
        <v>79</v>
      </c>
      <c r="AY1148" s="261" t="s">
        <v>156</v>
      </c>
    </row>
    <row r="1149" spans="1:51" s="14" customFormat="1" ht="12">
      <c r="A1149" s="14"/>
      <c r="B1149" s="262"/>
      <c r="C1149" s="263"/>
      <c r="D1149" s="242" t="s">
        <v>257</v>
      </c>
      <c r="E1149" s="264" t="s">
        <v>1</v>
      </c>
      <c r="F1149" s="265" t="s">
        <v>1419</v>
      </c>
      <c r="G1149" s="263"/>
      <c r="H1149" s="266">
        <v>14.5</v>
      </c>
      <c r="I1149" s="267"/>
      <c r="J1149" s="263"/>
      <c r="K1149" s="263"/>
      <c r="L1149" s="268"/>
      <c r="M1149" s="269"/>
      <c r="N1149" s="270"/>
      <c r="O1149" s="270"/>
      <c r="P1149" s="270"/>
      <c r="Q1149" s="270"/>
      <c r="R1149" s="270"/>
      <c r="S1149" s="270"/>
      <c r="T1149" s="271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72" t="s">
        <v>257</v>
      </c>
      <c r="AU1149" s="272" t="s">
        <v>89</v>
      </c>
      <c r="AV1149" s="14" t="s">
        <v>105</v>
      </c>
      <c r="AW1149" s="14" t="s">
        <v>35</v>
      </c>
      <c r="AX1149" s="14" t="s">
        <v>79</v>
      </c>
      <c r="AY1149" s="272" t="s">
        <v>156</v>
      </c>
    </row>
    <row r="1150" spans="1:51" s="13" customFormat="1" ht="12">
      <c r="A1150" s="13"/>
      <c r="B1150" s="251"/>
      <c r="C1150" s="252"/>
      <c r="D1150" s="242" t="s">
        <v>257</v>
      </c>
      <c r="E1150" s="253" t="s">
        <v>1</v>
      </c>
      <c r="F1150" s="254" t="s">
        <v>1595</v>
      </c>
      <c r="G1150" s="252"/>
      <c r="H1150" s="255">
        <v>1.8</v>
      </c>
      <c r="I1150" s="256"/>
      <c r="J1150" s="252"/>
      <c r="K1150" s="252"/>
      <c r="L1150" s="257"/>
      <c r="M1150" s="258"/>
      <c r="N1150" s="259"/>
      <c r="O1150" s="259"/>
      <c r="P1150" s="259"/>
      <c r="Q1150" s="259"/>
      <c r="R1150" s="259"/>
      <c r="S1150" s="259"/>
      <c r="T1150" s="260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61" t="s">
        <v>257</v>
      </c>
      <c r="AU1150" s="261" t="s">
        <v>89</v>
      </c>
      <c r="AV1150" s="13" t="s">
        <v>89</v>
      </c>
      <c r="AW1150" s="13" t="s">
        <v>35</v>
      </c>
      <c r="AX1150" s="13" t="s">
        <v>79</v>
      </c>
      <c r="AY1150" s="261" t="s">
        <v>156</v>
      </c>
    </row>
    <row r="1151" spans="1:51" s="14" customFormat="1" ht="12">
      <c r="A1151" s="14"/>
      <c r="B1151" s="262"/>
      <c r="C1151" s="263"/>
      <c r="D1151" s="242" t="s">
        <v>257</v>
      </c>
      <c r="E1151" s="264" t="s">
        <v>1</v>
      </c>
      <c r="F1151" s="265" t="s">
        <v>1596</v>
      </c>
      <c r="G1151" s="263"/>
      <c r="H1151" s="266">
        <v>1.8</v>
      </c>
      <c r="I1151" s="267"/>
      <c r="J1151" s="263"/>
      <c r="K1151" s="263"/>
      <c r="L1151" s="268"/>
      <c r="M1151" s="269"/>
      <c r="N1151" s="270"/>
      <c r="O1151" s="270"/>
      <c r="P1151" s="270"/>
      <c r="Q1151" s="270"/>
      <c r="R1151" s="270"/>
      <c r="S1151" s="270"/>
      <c r="T1151" s="271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72" t="s">
        <v>257</v>
      </c>
      <c r="AU1151" s="272" t="s">
        <v>89</v>
      </c>
      <c r="AV1151" s="14" t="s">
        <v>105</v>
      </c>
      <c r="AW1151" s="14" t="s">
        <v>35</v>
      </c>
      <c r="AX1151" s="14" t="s">
        <v>79</v>
      </c>
      <c r="AY1151" s="272" t="s">
        <v>156</v>
      </c>
    </row>
    <row r="1152" spans="1:51" s="13" customFormat="1" ht="12">
      <c r="A1152" s="13"/>
      <c r="B1152" s="251"/>
      <c r="C1152" s="252"/>
      <c r="D1152" s="242" t="s">
        <v>257</v>
      </c>
      <c r="E1152" s="253" t="s">
        <v>1</v>
      </c>
      <c r="F1152" s="254" t="s">
        <v>1595</v>
      </c>
      <c r="G1152" s="252"/>
      <c r="H1152" s="255">
        <v>1.8</v>
      </c>
      <c r="I1152" s="256"/>
      <c r="J1152" s="252"/>
      <c r="K1152" s="252"/>
      <c r="L1152" s="257"/>
      <c r="M1152" s="258"/>
      <c r="N1152" s="259"/>
      <c r="O1152" s="259"/>
      <c r="P1152" s="259"/>
      <c r="Q1152" s="259"/>
      <c r="R1152" s="259"/>
      <c r="S1152" s="259"/>
      <c r="T1152" s="260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1" t="s">
        <v>257</v>
      </c>
      <c r="AU1152" s="261" t="s">
        <v>89</v>
      </c>
      <c r="AV1152" s="13" t="s">
        <v>89</v>
      </c>
      <c r="AW1152" s="13" t="s">
        <v>35</v>
      </c>
      <c r="AX1152" s="13" t="s">
        <v>79</v>
      </c>
      <c r="AY1152" s="261" t="s">
        <v>156</v>
      </c>
    </row>
    <row r="1153" spans="1:51" s="14" customFormat="1" ht="12">
      <c r="A1153" s="14"/>
      <c r="B1153" s="262"/>
      <c r="C1153" s="263"/>
      <c r="D1153" s="242" t="s">
        <v>257</v>
      </c>
      <c r="E1153" s="264" t="s">
        <v>1</v>
      </c>
      <c r="F1153" s="265" t="s">
        <v>1597</v>
      </c>
      <c r="G1153" s="263"/>
      <c r="H1153" s="266">
        <v>1.8</v>
      </c>
      <c r="I1153" s="267"/>
      <c r="J1153" s="263"/>
      <c r="K1153" s="263"/>
      <c r="L1153" s="268"/>
      <c r="M1153" s="269"/>
      <c r="N1153" s="270"/>
      <c r="O1153" s="270"/>
      <c r="P1153" s="270"/>
      <c r="Q1153" s="270"/>
      <c r="R1153" s="270"/>
      <c r="S1153" s="270"/>
      <c r="T1153" s="271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2" t="s">
        <v>257</v>
      </c>
      <c r="AU1153" s="272" t="s">
        <v>89</v>
      </c>
      <c r="AV1153" s="14" t="s">
        <v>105</v>
      </c>
      <c r="AW1153" s="14" t="s">
        <v>35</v>
      </c>
      <c r="AX1153" s="14" t="s">
        <v>79</v>
      </c>
      <c r="AY1153" s="272" t="s">
        <v>156</v>
      </c>
    </row>
    <row r="1154" spans="1:51" s="13" customFormat="1" ht="12">
      <c r="A1154" s="13"/>
      <c r="B1154" s="251"/>
      <c r="C1154" s="252"/>
      <c r="D1154" s="242" t="s">
        <v>257</v>
      </c>
      <c r="E1154" s="253" t="s">
        <v>1</v>
      </c>
      <c r="F1154" s="254" t="s">
        <v>1420</v>
      </c>
      <c r="G1154" s="252"/>
      <c r="H1154" s="255">
        <v>23.2</v>
      </c>
      <c r="I1154" s="256"/>
      <c r="J1154" s="252"/>
      <c r="K1154" s="252"/>
      <c r="L1154" s="257"/>
      <c r="M1154" s="258"/>
      <c r="N1154" s="259"/>
      <c r="O1154" s="259"/>
      <c r="P1154" s="259"/>
      <c r="Q1154" s="259"/>
      <c r="R1154" s="259"/>
      <c r="S1154" s="259"/>
      <c r="T1154" s="260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61" t="s">
        <v>257</v>
      </c>
      <c r="AU1154" s="261" t="s">
        <v>89</v>
      </c>
      <c r="AV1154" s="13" t="s">
        <v>89</v>
      </c>
      <c r="AW1154" s="13" t="s">
        <v>35</v>
      </c>
      <c r="AX1154" s="13" t="s">
        <v>79</v>
      </c>
      <c r="AY1154" s="261" t="s">
        <v>156</v>
      </c>
    </row>
    <row r="1155" spans="1:51" s="14" customFormat="1" ht="12">
      <c r="A1155" s="14"/>
      <c r="B1155" s="262"/>
      <c r="C1155" s="263"/>
      <c r="D1155" s="242" t="s">
        <v>257</v>
      </c>
      <c r="E1155" s="264" t="s">
        <v>1</v>
      </c>
      <c r="F1155" s="265" t="s">
        <v>511</v>
      </c>
      <c r="G1155" s="263"/>
      <c r="H1155" s="266">
        <v>23.2</v>
      </c>
      <c r="I1155" s="267"/>
      <c r="J1155" s="263"/>
      <c r="K1155" s="263"/>
      <c r="L1155" s="268"/>
      <c r="M1155" s="269"/>
      <c r="N1155" s="270"/>
      <c r="O1155" s="270"/>
      <c r="P1155" s="270"/>
      <c r="Q1155" s="270"/>
      <c r="R1155" s="270"/>
      <c r="S1155" s="270"/>
      <c r="T1155" s="271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72" t="s">
        <v>257</v>
      </c>
      <c r="AU1155" s="272" t="s">
        <v>89</v>
      </c>
      <c r="AV1155" s="14" t="s">
        <v>105</v>
      </c>
      <c r="AW1155" s="14" t="s">
        <v>35</v>
      </c>
      <c r="AX1155" s="14" t="s">
        <v>79</v>
      </c>
      <c r="AY1155" s="272" t="s">
        <v>156</v>
      </c>
    </row>
    <row r="1156" spans="1:51" s="15" customFormat="1" ht="12">
      <c r="A1156" s="15"/>
      <c r="B1156" s="284"/>
      <c r="C1156" s="285"/>
      <c r="D1156" s="242" t="s">
        <v>257</v>
      </c>
      <c r="E1156" s="286" t="s">
        <v>1</v>
      </c>
      <c r="F1156" s="287" t="s">
        <v>342</v>
      </c>
      <c r="G1156" s="285"/>
      <c r="H1156" s="288">
        <v>91.525</v>
      </c>
      <c r="I1156" s="289"/>
      <c r="J1156" s="285"/>
      <c r="K1156" s="285"/>
      <c r="L1156" s="290"/>
      <c r="M1156" s="291"/>
      <c r="N1156" s="292"/>
      <c r="O1156" s="292"/>
      <c r="P1156" s="292"/>
      <c r="Q1156" s="292"/>
      <c r="R1156" s="292"/>
      <c r="S1156" s="292"/>
      <c r="T1156" s="293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T1156" s="294" t="s">
        <v>257</v>
      </c>
      <c r="AU1156" s="294" t="s">
        <v>89</v>
      </c>
      <c r="AV1156" s="15" t="s">
        <v>155</v>
      </c>
      <c r="AW1156" s="15" t="s">
        <v>35</v>
      </c>
      <c r="AX1156" s="15" t="s">
        <v>87</v>
      </c>
      <c r="AY1156" s="294" t="s">
        <v>156</v>
      </c>
    </row>
    <row r="1157" spans="1:51" s="13" customFormat="1" ht="12">
      <c r="A1157" s="13"/>
      <c r="B1157" s="251"/>
      <c r="C1157" s="252"/>
      <c r="D1157" s="242" t="s">
        <v>257</v>
      </c>
      <c r="E1157" s="252"/>
      <c r="F1157" s="254" t="s">
        <v>1598</v>
      </c>
      <c r="G1157" s="252"/>
      <c r="H1157" s="255">
        <v>100.678</v>
      </c>
      <c r="I1157" s="256"/>
      <c r="J1157" s="252"/>
      <c r="K1157" s="252"/>
      <c r="L1157" s="257"/>
      <c r="M1157" s="258"/>
      <c r="N1157" s="259"/>
      <c r="O1157" s="259"/>
      <c r="P1157" s="259"/>
      <c r="Q1157" s="259"/>
      <c r="R1157" s="259"/>
      <c r="S1157" s="259"/>
      <c r="T1157" s="260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61" t="s">
        <v>257</v>
      </c>
      <c r="AU1157" s="261" t="s">
        <v>89</v>
      </c>
      <c r="AV1157" s="13" t="s">
        <v>89</v>
      </c>
      <c r="AW1157" s="13" t="s">
        <v>4</v>
      </c>
      <c r="AX1157" s="13" t="s">
        <v>87</v>
      </c>
      <c r="AY1157" s="261" t="s">
        <v>156</v>
      </c>
    </row>
    <row r="1158" spans="1:65" s="2" customFormat="1" ht="24.15" customHeight="1">
      <c r="A1158" s="38"/>
      <c r="B1158" s="39"/>
      <c r="C1158" s="228" t="s">
        <v>1599</v>
      </c>
      <c r="D1158" s="228" t="s">
        <v>159</v>
      </c>
      <c r="E1158" s="229" t="s">
        <v>1600</v>
      </c>
      <c r="F1158" s="230" t="s">
        <v>1601</v>
      </c>
      <c r="G1158" s="231" t="s">
        <v>301</v>
      </c>
      <c r="H1158" s="232">
        <v>2.725</v>
      </c>
      <c r="I1158" s="233"/>
      <c r="J1158" s="234">
        <f>ROUND(I1158*H1158,2)</f>
        <v>0</v>
      </c>
      <c r="K1158" s="235"/>
      <c r="L1158" s="44"/>
      <c r="M1158" s="236" t="s">
        <v>1</v>
      </c>
      <c r="N1158" s="237" t="s">
        <v>44</v>
      </c>
      <c r="O1158" s="91"/>
      <c r="P1158" s="238">
        <f>O1158*H1158</f>
        <v>0</v>
      </c>
      <c r="Q1158" s="238">
        <v>0</v>
      </c>
      <c r="R1158" s="238">
        <f>Q1158*H1158</f>
        <v>0</v>
      </c>
      <c r="S1158" s="238">
        <v>0</v>
      </c>
      <c r="T1158" s="239">
        <f>S1158*H1158</f>
        <v>0</v>
      </c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R1158" s="240" t="s">
        <v>327</v>
      </c>
      <c r="AT1158" s="240" t="s">
        <v>159</v>
      </c>
      <c r="AU1158" s="240" t="s">
        <v>89</v>
      </c>
      <c r="AY1158" s="17" t="s">
        <v>156</v>
      </c>
      <c r="BE1158" s="241">
        <f>IF(N1158="základní",J1158,0)</f>
        <v>0</v>
      </c>
      <c r="BF1158" s="241">
        <f>IF(N1158="snížená",J1158,0)</f>
        <v>0</v>
      </c>
      <c r="BG1158" s="241">
        <f>IF(N1158="zákl. přenesená",J1158,0)</f>
        <v>0</v>
      </c>
      <c r="BH1158" s="241">
        <f>IF(N1158="sníž. přenesená",J1158,0)</f>
        <v>0</v>
      </c>
      <c r="BI1158" s="241">
        <f>IF(N1158="nulová",J1158,0)</f>
        <v>0</v>
      </c>
      <c r="BJ1158" s="17" t="s">
        <v>87</v>
      </c>
      <c r="BK1158" s="241">
        <f>ROUND(I1158*H1158,2)</f>
        <v>0</v>
      </c>
      <c r="BL1158" s="17" t="s">
        <v>327</v>
      </c>
      <c r="BM1158" s="240" t="s">
        <v>1602</v>
      </c>
    </row>
    <row r="1159" spans="1:47" s="2" customFormat="1" ht="12">
      <c r="A1159" s="38"/>
      <c r="B1159" s="39"/>
      <c r="C1159" s="40"/>
      <c r="D1159" s="242" t="s">
        <v>165</v>
      </c>
      <c r="E1159" s="40"/>
      <c r="F1159" s="243" t="s">
        <v>1603</v>
      </c>
      <c r="G1159" s="40"/>
      <c r="H1159" s="40"/>
      <c r="I1159" s="244"/>
      <c r="J1159" s="40"/>
      <c r="K1159" s="40"/>
      <c r="L1159" s="44"/>
      <c r="M1159" s="245"/>
      <c r="N1159" s="246"/>
      <c r="O1159" s="91"/>
      <c r="P1159" s="91"/>
      <c r="Q1159" s="91"/>
      <c r="R1159" s="91"/>
      <c r="S1159" s="91"/>
      <c r="T1159" s="92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T1159" s="17" t="s">
        <v>165</v>
      </c>
      <c r="AU1159" s="17" t="s">
        <v>89</v>
      </c>
    </row>
    <row r="1160" spans="1:65" s="2" customFormat="1" ht="16.5" customHeight="1">
      <c r="A1160" s="38"/>
      <c r="B1160" s="39"/>
      <c r="C1160" s="228" t="s">
        <v>1604</v>
      </c>
      <c r="D1160" s="228" t="s">
        <v>159</v>
      </c>
      <c r="E1160" s="229" t="s">
        <v>1605</v>
      </c>
      <c r="F1160" s="230" t="s">
        <v>1606</v>
      </c>
      <c r="G1160" s="231" t="s">
        <v>254</v>
      </c>
      <c r="H1160" s="232">
        <v>8.3</v>
      </c>
      <c r="I1160" s="233"/>
      <c r="J1160" s="234">
        <f>ROUND(I1160*H1160,2)</f>
        <v>0</v>
      </c>
      <c r="K1160" s="235"/>
      <c r="L1160" s="44"/>
      <c r="M1160" s="236" t="s">
        <v>1</v>
      </c>
      <c r="N1160" s="237" t="s">
        <v>44</v>
      </c>
      <c r="O1160" s="91"/>
      <c r="P1160" s="238">
        <f>O1160*H1160</f>
        <v>0</v>
      </c>
      <c r="Q1160" s="238">
        <v>0</v>
      </c>
      <c r="R1160" s="238">
        <f>Q1160*H1160</f>
        <v>0</v>
      </c>
      <c r="S1160" s="238">
        <v>0</v>
      </c>
      <c r="T1160" s="239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40" t="s">
        <v>327</v>
      </c>
      <c r="AT1160" s="240" t="s">
        <v>159</v>
      </c>
      <c r="AU1160" s="240" t="s">
        <v>89</v>
      </c>
      <c r="AY1160" s="17" t="s">
        <v>156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7" t="s">
        <v>87</v>
      </c>
      <c r="BK1160" s="241">
        <f>ROUND(I1160*H1160,2)</f>
        <v>0</v>
      </c>
      <c r="BL1160" s="17" t="s">
        <v>327</v>
      </c>
      <c r="BM1160" s="240" t="s">
        <v>1607</v>
      </c>
    </row>
    <row r="1161" spans="1:47" s="2" customFormat="1" ht="12">
      <c r="A1161" s="38"/>
      <c r="B1161" s="39"/>
      <c r="C1161" s="40"/>
      <c r="D1161" s="242" t="s">
        <v>165</v>
      </c>
      <c r="E1161" s="40"/>
      <c r="F1161" s="243" t="s">
        <v>1606</v>
      </c>
      <c r="G1161" s="40"/>
      <c r="H1161" s="40"/>
      <c r="I1161" s="244"/>
      <c r="J1161" s="40"/>
      <c r="K1161" s="40"/>
      <c r="L1161" s="44"/>
      <c r="M1161" s="245"/>
      <c r="N1161" s="246"/>
      <c r="O1161" s="91"/>
      <c r="P1161" s="91"/>
      <c r="Q1161" s="91"/>
      <c r="R1161" s="91"/>
      <c r="S1161" s="91"/>
      <c r="T1161" s="92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T1161" s="17" t="s">
        <v>165</v>
      </c>
      <c r="AU1161" s="17" t="s">
        <v>89</v>
      </c>
    </row>
    <row r="1162" spans="1:51" s="13" customFormat="1" ht="12">
      <c r="A1162" s="13"/>
      <c r="B1162" s="251"/>
      <c r="C1162" s="252"/>
      <c r="D1162" s="242" t="s">
        <v>257</v>
      </c>
      <c r="E1162" s="253" t="s">
        <v>1</v>
      </c>
      <c r="F1162" s="254" t="s">
        <v>1608</v>
      </c>
      <c r="G1162" s="252"/>
      <c r="H1162" s="255">
        <v>8.3</v>
      </c>
      <c r="I1162" s="256"/>
      <c r="J1162" s="252"/>
      <c r="K1162" s="252"/>
      <c r="L1162" s="257"/>
      <c r="M1162" s="258"/>
      <c r="N1162" s="259"/>
      <c r="O1162" s="259"/>
      <c r="P1162" s="259"/>
      <c r="Q1162" s="259"/>
      <c r="R1162" s="259"/>
      <c r="S1162" s="259"/>
      <c r="T1162" s="260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61" t="s">
        <v>257</v>
      </c>
      <c r="AU1162" s="261" t="s">
        <v>89</v>
      </c>
      <c r="AV1162" s="13" t="s">
        <v>89</v>
      </c>
      <c r="AW1162" s="13" t="s">
        <v>35</v>
      </c>
      <c r="AX1162" s="13" t="s">
        <v>79</v>
      </c>
      <c r="AY1162" s="261" t="s">
        <v>156</v>
      </c>
    </row>
    <row r="1163" spans="1:51" s="14" customFormat="1" ht="12">
      <c r="A1163" s="14"/>
      <c r="B1163" s="262"/>
      <c r="C1163" s="263"/>
      <c r="D1163" s="242" t="s">
        <v>257</v>
      </c>
      <c r="E1163" s="264" t="s">
        <v>1</v>
      </c>
      <c r="F1163" s="265" t="s">
        <v>259</v>
      </c>
      <c r="G1163" s="263"/>
      <c r="H1163" s="266">
        <v>8.3</v>
      </c>
      <c r="I1163" s="267"/>
      <c r="J1163" s="263"/>
      <c r="K1163" s="263"/>
      <c r="L1163" s="268"/>
      <c r="M1163" s="269"/>
      <c r="N1163" s="270"/>
      <c r="O1163" s="270"/>
      <c r="P1163" s="270"/>
      <c r="Q1163" s="270"/>
      <c r="R1163" s="270"/>
      <c r="S1163" s="270"/>
      <c r="T1163" s="271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72" t="s">
        <v>257</v>
      </c>
      <c r="AU1163" s="272" t="s">
        <v>89</v>
      </c>
      <c r="AV1163" s="14" t="s">
        <v>105</v>
      </c>
      <c r="AW1163" s="14" t="s">
        <v>35</v>
      </c>
      <c r="AX1163" s="14" t="s">
        <v>87</v>
      </c>
      <c r="AY1163" s="272" t="s">
        <v>156</v>
      </c>
    </row>
    <row r="1164" spans="1:63" s="12" customFormat="1" ht="22.8" customHeight="1">
      <c r="A1164" s="12"/>
      <c r="B1164" s="212"/>
      <c r="C1164" s="213"/>
      <c r="D1164" s="214" t="s">
        <v>78</v>
      </c>
      <c r="E1164" s="226" t="s">
        <v>1609</v>
      </c>
      <c r="F1164" s="226" t="s">
        <v>1610</v>
      </c>
      <c r="G1164" s="213"/>
      <c r="H1164" s="213"/>
      <c r="I1164" s="216"/>
      <c r="J1164" s="227">
        <f>BK1164</f>
        <v>0</v>
      </c>
      <c r="K1164" s="213"/>
      <c r="L1164" s="218"/>
      <c r="M1164" s="219"/>
      <c r="N1164" s="220"/>
      <c r="O1164" s="220"/>
      <c r="P1164" s="221">
        <f>SUM(P1165:P1173)</f>
        <v>0</v>
      </c>
      <c r="Q1164" s="220"/>
      <c r="R1164" s="221">
        <f>SUM(R1165:R1173)</f>
        <v>0</v>
      </c>
      <c r="S1164" s="220"/>
      <c r="T1164" s="222">
        <f>SUM(T1165:T1173)</f>
        <v>0.095</v>
      </c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R1164" s="223" t="s">
        <v>89</v>
      </c>
      <c r="AT1164" s="224" t="s">
        <v>78</v>
      </c>
      <c r="AU1164" s="224" t="s">
        <v>87</v>
      </c>
      <c r="AY1164" s="223" t="s">
        <v>156</v>
      </c>
      <c r="BK1164" s="225">
        <f>SUM(BK1165:BK1173)</f>
        <v>0</v>
      </c>
    </row>
    <row r="1165" spans="1:65" s="2" customFormat="1" ht="24.15" customHeight="1">
      <c r="A1165" s="38"/>
      <c r="B1165" s="39"/>
      <c r="C1165" s="228" t="s">
        <v>1611</v>
      </c>
      <c r="D1165" s="228" t="s">
        <v>159</v>
      </c>
      <c r="E1165" s="229" t="s">
        <v>1612</v>
      </c>
      <c r="F1165" s="230" t="s">
        <v>1613</v>
      </c>
      <c r="G1165" s="231" t="s">
        <v>245</v>
      </c>
      <c r="H1165" s="232">
        <v>38</v>
      </c>
      <c r="I1165" s="233"/>
      <c r="J1165" s="234">
        <f>ROUND(I1165*H1165,2)</f>
        <v>0</v>
      </c>
      <c r="K1165" s="235"/>
      <c r="L1165" s="44"/>
      <c r="M1165" s="236" t="s">
        <v>1</v>
      </c>
      <c r="N1165" s="237" t="s">
        <v>44</v>
      </c>
      <c r="O1165" s="91"/>
      <c r="P1165" s="238">
        <f>O1165*H1165</f>
        <v>0</v>
      </c>
      <c r="Q1165" s="238">
        <v>0</v>
      </c>
      <c r="R1165" s="238">
        <f>Q1165*H1165</f>
        <v>0</v>
      </c>
      <c r="S1165" s="238">
        <v>0.0025</v>
      </c>
      <c r="T1165" s="239">
        <f>S1165*H1165</f>
        <v>0.095</v>
      </c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R1165" s="240" t="s">
        <v>327</v>
      </c>
      <c r="AT1165" s="240" t="s">
        <v>159</v>
      </c>
      <c r="AU1165" s="240" t="s">
        <v>89</v>
      </c>
      <c r="AY1165" s="17" t="s">
        <v>156</v>
      </c>
      <c r="BE1165" s="241">
        <f>IF(N1165="základní",J1165,0)</f>
        <v>0</v>
      </c>
      <c r="BF1165" s="241">
        <f>IF(N1165="snížená",J1165,0)</f>
        <v>0</v>
      </c>
      <c r="BG1165" s="241">
        <f>IF(N1165="zákl. přenesená",J1165,0)</f>
        <v>0</v>
      </c>
      <c r="BH1165" s="241">
        <f>IF(N1165="sníž. přenesená",J1165,0)</f>
        <v>0</v>
      </c>
      <c r="BI1165" s="241">
        <f>IF(N1165="nulová",J1165,0)</f>
        <v>0</v>
      </c>
      <c r="BJ1165" s="17" t="s">
        <v>87</v>
      </c>
      <c r="BK1165" s="241">
        <f>ROUND(I1165*H1165,2)</f>
        <v>0</v>
      </c>
      <c r="BL1165" s="17" t="s">
        <v>327</v>
      </c>
      <c r="BM1165" s="240" t="s">
        <v>1614</v>
      </c>
    </row>
    <row r="1166" spans="1:47" s="2" customFormat="1" ht="12">
      <c r="A1166" s="38"/>
      <c r="B1166" s="39"/>
      <c r="C1166" s="40"/>
      <c r="D1166" s="242" t="s">
        <v>165</v>
      </c>
      <c r="E1166" s="40"/>
      <c r="F1166" s="243" t="s">
        <v>1613</v>
      </c>
      <c r="G1166" s="40"/>
      <c r="H1166" s="40"/>
      <c r="I1166" s="244"/>
      <c r="J1166" s="40"/>
      <c r="K1166" s="40"/>
      <c r="L1166" s="44"/>
      <c r="M1166" s="245"/>
      <c r="N1166" s="246"/>
      <c r="O1166" s="91"/>
      <c r="P1166" s="91"/>
      <c r="Q1166" s="91"/>
      <c r="R1166" s="91"/>
      <c r="S1166" s="91"/>
      <c r="T1166" s="92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T1166" s="17" t="s">
        <v>165</v>
      </c>
      <c r="AU1166" s="17" t="s">
        <v>89</v>
      </c>
    </row>
    <row r="1167" spans="1:51" s="13" customFormat="1" ht="12">
      <c r="A1167" s="13"/>
      <c r="B1167" s="251"/>
      <c r="C1167" s="252"/>
      <c r="D1167" s="242" t="s">
        <v>257</v>
      </c>
      <c r="E1167" s="253" t="s">
        <v>1</v>
      </c>
      <c r="F1167" s="254" t="s">
        <v>378</v>
      </c>
      <c r="G1167" s="252"/>
      <c r="H1167" s="255">
        <v>24</v>
      </c>
      <c r="I1167" s="256"/>
      <c r="J1167" s="252"/>
      <c r="K1167" s="252"/>
      <c r="L1167" s="257"/>
      <c r="M1167" s="258"/>
      <c r="N1167" s="259"/>
      <c r="O1167" s="259"/>
      <c r="P1167" s="259"/>
      <c r="Q1167" s="259"/>
      <c r="R1167" s="259"/>
      <c r="S1167" s="259"/>
      <c r="T1167" s="260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1" t="s">
        <v>257</v>
      </c>
      <c r="AU1167" s="261" t="s">
        <v>89</v>
      </c>
      <c r="AV1167" s="13" t="s">
        <v>89</v>
      </c>
      <c r="AW1167" s="13" t="s">
        <v>35</v>
      </c>
      <c r="AX1167" s="13" t="s">
        <v>79</v>
      </c>
      <c r="AY1167" s="261" t="s">
        <v>156</v>
      </c>
    </row>
    <row r="1168" spans="1:51" s="14" customFormat="1" ht="12">
      <c r="A1168" s="14"/>
      <c r="B1168" s="262"/>
      <c r="C1168" s="263"/>
      <c r="D1168" s="242" t="s">
        <v>257</v>
      </c>
      <c r="E1168" s="264" t="s">
        <v>1</v>
      </c>
      <c r="F1168" s="265" t="s">
        <v>1579</v>
      </c>
      <c r="G1168" s="263"/>
      <c r="H1168" s="266">
        <v>24</v>
      </c>
      <c r="I1168" s="267"/>
      <c r="J1168" s="263"/>
      <c r="K1168" s="263"/>
      <c r="L1168" s="268"/>
      <c r="M1168" s="269"/>
      <c r="N1168" s="270"/>
      <c r="O1168" s="270"/>
      <c r="P1168" s="270"/>
      <c r="Q1168" s="270"/>
      <c r="R1168" s="270"/>
      <c r="S1168" s="270"/>
      <c r="T1168" s="271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2" t="s">
        <v>257</v>
      </c>
      <c r="AU1168" s="272" t="s">
        <v>89</v>
      </c>
      <c r="AV1168" s="14" t="s">
        <v>105</v>
      </c>
      <c r="AW1168" s="14" t="s">
        <v>35</v>
      </c>
      <c r="AX1168" s="14" t="s">
        <v>79</v>
      </c>
      <c r="AY1168" s="272" t="s">
        <v>156</v>
      </c>
    </row>
    <row r="1169" spans="1:51" s="13" customFormat="1" ht="12">
      <c r="A1169" s="13"/>
      <c r="B1169" s="251"/>
      <c r="C1169" s="252"/>
      <c r="D1169" s="242" t="s">
        <v>257</v>
      </c>
      <c r="E1169" s="253" t="s">
        <v>1</v>
      </c>
      <c r="F1169" s="254" t="s">
        <v>318</v>
      </c>
      <c r="G1169" s="252"/>
      <c r="H1169" s="255">
        <v>14</v>
      </c>
      <c r="I1169" s="256"/>
      <c r="J1169" s="252"/>
      <c r="K1169" s="252"/>
      <c r="L1169" s="257"/>
      <c r="M1169" s="258"/>
      <c r="N1169" s="259"/>
      <c r="O1169" s="259"/>
      <c r="P1169" s="259"/>
      <c r="Q1169" s="259"/>
      <c r="R1169" s="259"/>
      <c r="S1169" s="259"/>
      <c r="T1169" s="260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61" t="s">
        <v>257</v>
      </c>
      <c r="AU1169" s="261" t="s">
        <v>89</v>
      </c>
      <c r="AV1169" s="13" t="s">
        <v>89</v>
      </c>
      <c r="AW1169" s="13" t="s">
        <v>35</v>
      </c>
      <c r="AX1169" s="13" t="s">
        <v>79</v>
      </c>
      <c r="AY1169" s="261" t="s">
        <v>156</v>
      </c>
    </row>
    <row r="1170" spans="1:51" s="14" customFormat="1" ht="12">
      <c r="A1170" s="14"/>
      <c r="B1170" s="262"/>
      <c r="C1170" s="263"/>
      <c r="D1170" s="242" t="s">
        <v>257</v>
      </c>
      <c r="E1170" s="264" t="s">
        <v>1</v>
      </c>
      <c r="F1170" s="265" t="s">
        <v>984</v>
      </c>
      <c r="G1170" s="263"/>
      <c r="H1170" s="266">
        <v>14</v>
      </c>
      <c r="I1170" s="267"/>
      <c r="J1170" s="263"/>
      <c r="K1170" s="263"/>
      <c r="L1170" s="268"/>
      <c r="M1170" s="269"/>
      <c r="N1170" s="270"/>
      <c r="O1170" s="270"/>
      <c r="P1170" s="270"/>
      <c r="Q1170" s="270"/>
      <c r="R1170" s="270"/>
      <c r="S1170" s="270"/>
      <c r="T1170" s="271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72" t="s">
        <v>257</v>
      </c>
      <c r="AU1170" s="272" t="s">
        <v>89</v>
      </c>
      <c r="AV1170" s="14" t="s">
        <v>105</v>
      </c>
      <c r="AW1170" s="14" t="s">
        <v>35</v>
      </c>
      <c r="AX1170" s="14" t="s">
        <v>79</v>
      </c>
      <c r="AY1170" s="272" t="s">
        <v>156</v>
      </c>
    </row>
    <row r="1171" spans="1:51" s="15" customFormat="1" ht="12">
      <c r="A1171" s="15"/>
      <c r="B1171" s="284"/>
      <c r="C1171" s="285"/>
      <c r="D1171" s="242" t="s">
        <v>257</v>
      </c>
      <c r="E1171" s="286" t="s">
        <v>1</v>
      </c>
      <c r="F1171" s="287" t="s">
        <v>342</v>
      </c>
      <c r="G1171" s="285"/>
      <c r="H1171" s="288">
        <v>38</v>
      </c>
      <c r="I1171" s="289"/>
      <c r="J1171" s="285"/>
      <c r="K1171" s="285"/>
      <c r="L1171" s="290"/>
      <c r="M1171" s="291"/>
      <c r="N1171" s="292"/>
      <c r="O1171" s="292"/>
      <c r="P1171" s="292"/>
      <c r="Q1171" s="292"/>
      <c r="R1171" s="292"/>
      <c r="S1171" s="292"/>
      <c r="T1171" s="293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T1171" s="294" t="s">
        <v>257</v>
      </c>
      <c r="AU1171" s="294" t="s">
        <v>89</v>
      </c>
      <c r="AV1171" s="15" t="s">
        <v>155</v>
      </c>
      <c r="AW1171" s="15" t="s">
        <v>35</v>
      </c>
      <c r="AX1171" s="15" t="s">
        <v>87</v>
      </c>
      <c r="AY1171" s="294" t="s">
        <v>156</v>
      </c>
    </row>
    <row r="1172" spans="1:65" s="2" customFormat="1" ht="24.15" customHeight="1">
      <c r="A1172" s="38"/>
      <c r="B1172" s="39"/>
      <c r="C1172" s="228" t="s">
        <v>1615</v>
      </c>
      <c r="D1172" s="228" t="s">
        <v>159</v>
      </c>
      <c r="E1172" s="229" t="s">
        <v>1616</v>
      </c>
      <c r="F1172" s="230" t="s">
        <v>1617</v>
      </c>
      <c r="G1172" s="231" t="s">
        <v>301</v>
      </c>
      <c r="H1172" s="232">
        <v>0</v>
      </c>
      <c r="I1172" s="233"/>
      <c r="J1172" s="234">
        <f>ROUND(I1172*H1172,2)</f>
        <v>0</v>
      </c>
      <c r="K1172" s="235"/>
      <c r="L1172" s="44"/>
      <c r="M1172" s="236" t="s">
        <v>1</v>
      </c>
      <c r="N1172" s="237" t="s">
        <v>44</v>
      </c>
      <c r="O1172" s="91"/>
      <c r="P1172" s="238">
        <f>O1172*H1172</f>
        <v>0</v>
      </c>
      <c r="Q1172" s="238">
        <v>0</v>
      </c>
      <c r="R1172" s="238">
        <f>Q1172*H1172</f>
        <v>0</v>
      </c>
      <c r="S1172" s="238">
        <v>0</v>
      </c>
      <c r="T1172" s="239">
        <f>S1172*H1172</f>
        <v>0</v>
      </c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R1172" s="240" t="s">
        <v>327</v>
      </c>
      <c r="AT1172" s="240" t="s">
        <v>159</v>
      </c>
      <c r="AU1172" s="240" t="s">
        <v>89</v>
      </c>
      <c r="AY1172" s="17" t="s">
        <v>156</v>
      </c>
      <c r="BE1172" s="241">
        <f>IF(N1172="základní",J1172,0)</f>
        <v>0</v>
      </c>
      <c r="BF1172" s="241">
        <f>IF(N1172="snížená",J1172,0)</f>
        <v>0</v>
      </c>
      <c r="BG1172" s="241">
        <f>IF(N1172="zákl. přenesená",J1172,0)</f>
        <v>0</v>
      </c>
      <c r="BH1172" s="241">
        <f>IF(N1172="sníž. přenesená",J1172,0)</f>
        <v>0</v>
      </c>
      <c r="BI1172" s="241">
        <f>IF(N1172="nulová",J1172,0)</f>
        <v>0</v>
      </c>
      <c r="BJ1172" s="17" t="s">
        <v>87</v>
      </c>
      <c r="BK1172" s="241">
        <f>ROUND(I1172*H1172,2)</f>
        <v>0</v>
      </c>
      <c r="BL1172" s="17" t="s">
        <v>327</v>
      </c>
      <c r="BM1172" s="240" t="s">
        <v>1618</v>
      </c>
    </row>
    <row r="1173" spans="1:47" s="2" customFormat="1" ht="12">
      <c r="A1173" s="38"/>
      <c r="B1173" s="39"/>
      <c r="C1173" s="40"/>
      <c r="D1173" s="242" t="s">
        <v>165</v>
      </c>
      <c r="E1173" s="40"/>
      <c r="F1173" s="243" t="s">
        <v>1619</v>
      </c>
      <c r="G1173" s="40"/>
      <c r="H1173" s="40"/>
      <c r="I1173" s="244"/>
      <c r="J1173" s="40"/>
      <c r="K1173" s="40"/>
      <c r="L1173" s="44"/>
      <c r="M1173" s="245"/>
      <c r="N1173" s="246"/>
      <c r="O1173" s="91"/>
      <c r="P1173" s="91"/>
      <c r="Q1173" s="91"/>
      <c r="R1173" s="91"/>
      <c r="S1173" s="91"/>
      <c r="T1173" s="92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T1173" s="17" t="s">
        <v>165</v>
      </c>
      <c r="AU1173" s="17" t="s">
        <v>89</v>
      </c>
    </row>
    <row r="1174" spans="1:63" s="12" customFormat="1" ht="22.8" customHeight="1">
      <c r="A1174" s="12"/>
      <c r="B1174" s="212"/>
      <c r="C1174" s="213"/>
      <c r="D1174" s="214" t="s">
        <v>78</v>
      </c>
      <c r="E1174" s="226" t="s">
        <v>1620</v>
      </c>
      <c r="F1174" s="226" t="s">
        <v>1621</v>
      </c>
      <c r="G1174" s="213"/>
      <c r="H1174" s="213"/>
      <c r="I1174" s="216"/>
      <c r="J1174" s="227">
        <f>BK1174</f>
        <v>0</v>
      </c>
      <c r="K1174" s="213"/>
      <c r="L1174" s="218"/>
      <c r="M1174" s="219"/>
      <c r="N1174" s="220"/>
      <c r="O1174" s="220"/>
      <c r="P1174" s="221">
        <f>SUM(P1175:P1196)</f>
        <v>0</v>
      </c>
      <c r="Q1174" s="220"/>
      <c r="R1174" s="221">
        <f>SUM(R1175:R1196)</f>
        <v>0.044171600000000005</v>
      </c>
      <c r="S1174" s="220"/>
      <c r="T1174" s="222">
        <f>SUM(T1175:T1196)</f>
        <v>0</v>
      </c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R1174" s="223" t="s">
        <v>89</v>
      </c>
      <c r="AT1174" s="224" t="s">
        <v>78</v>
      </c>
      <c r="AU1174" s="224" t="s">
        <v>87</v>
      </c>
      <c r="AY1174" s="223" t="s">
        <v>156</v>
      </c>
      <c r="BK1174" s="225">
        <f>SUM(BK1175:BK1196)</f>
        <v>0</v>
      </c>
    </row>
    <row r="1175" spans="1:65" s="2" customFormat="1" ht="24.15" customHeight="1">
      <c r="A1175" s="38"/>
      <c r="B1175" s="39"/>
      <c r="C1175" s="228" t="s">
        <v>1622</v>
      </c>
      <c r="D1175" s="228" t="s">
        <v>159</v>
      </c>
      <c r="E1175" s="229" t="s">
        <v>1623</v>
      </c>
      <c r="F1175" s="230" t="s">
        <v>1624</v>
      </c>
      <c r="G1175" s="231" t="s">
        <v>245</v>
      </c>
      <c r="H1175" s="232">
        <v>40.6</v>
      </c>
      <c r="I1175" s="233"/>
      <c r="J1175" s="234">
        <f>ROUND(I1175*H1175,2)</f>
        <v>0</v>
      </c>
      <c r="K1175" s="235"/>
      <c r="L1175" s="44"/>
      <c r="M1175" s="236" t="s">
        <v>1</v>
      </c>
      <c r="N1175" s="237" t="s">
        <v>44</v>
      </c>
      <c r="O1175" s="91"/>
      <c r="P1175" s="238">
        <f>O1175*H1175</f>
        <v>0</v>
      </c>
      <c r="Q1175" s="238">
        <v>0.00012</v>
      </c>
      <c r="R1175" s="238">
        <f>Q1175*H1175</f>
        <v>0.0048720000000000005</v>
      </c>
      <c r="S1175" s="238">
        <v>0</v>
      </c>
      <c r="T1175" s="239">
        <f>S1175*H1175</f>
        <v>0</v>
      </c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R1175" s="240" t="s">
        <v>327</v>
      </c>
      <c r="AT1175" s="240" t="s">
        <v>159</v>
      </c>
      <c r="AU1175" s="240" t="s">
        <v>89</v>
      </c>
      <c r="AY1175" s="17" t="s">
        <v>156</v>
      </c>
      <c r="BE1175" s="241">
        <f>IF(N1175="základní",J1175,0)</f>
        <v>0</v>
      </c>
      <c r="BF1175" s="241">
        <f>IF(N1175="snížená",J1175,0)</f>
        <v>0</v>
      </c>
      <c r="BG1175" s="241">
        <f>IF(N1175="zákl. přenesená",J1175,0)</f>
        <v>0</v>
      </c>
      <c r="BH1175" s="241">
        <f>IF(N1175="sníž. přenesená",J1175,0)</f>
        <v>0</v>
      </c>
      <c r="BI1175" s="241">
        <f>IF(N1175="nulová",J1175,0)</f>
        <v>0</v>
      </c>
      <c r="BJ1175" s="17" t="s">
        <v>87</v>
      </c>
      <c r="BK1175" s="241">
        <f>ROUND(I1175*H1175,2)</f>
        <v>0</v>
      </c>
      <c r="BL1175" s="17" t="s">
        <v>327</v>
      </c>
      <c r="BM1175" s="240" t="s">
        <v>1625</v>
      </c>
    </row>
    <row r="1176" spans="1:47" s="2" customFormat="1" ht="12">
      <c r="A1176" s="38"/>
      <c r="B1176" s="39"/>
      <c r="C1176" s="40"/>
      <c r="D1176" s="242" t="s">
        <v>165</v>
      </c>
      <c r="E1176" s="40"/>
      <c r="F1176" s="243" t="s">
        <v>1626</v>
      </c>
      <c r="G1176" s="40"/>
      <c r="H1176" s="40"/>
      <c r="I1176" s="244"/>
      <c r="J1176" s="40"/>
      <c r="K1176" s="40"/>
      <c r="L1176" s="44"/>
      <c r="M1176" s="245"/>
      <c r="N1176" s="246"/>
      <c r="O1176" s="91"/>
      <c r="P1176" s="91"/>
      <c r="Q1176" s="91"/>
      <c r="R1176" s="91"/>
      <c r="S1176" s="91"/>
      <c r="T1176" s="92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T1176" s="17" t="s">
        <v>165</v>
      </c>
      <c r="AU1176" s="17" t="s">
        <v>89</v>
      </c>
    </row>
    <row r="1177" spans="1:51" s="13" customFormat="1" ht="12">
      <c r="A1177" s="13"/>
      <c r="B1177" s="251"/>
      <c r="C1177" s="252"/>
      <c r="D1177" s="242" t="s">
        <v>257</v>
      </c>
      <c r="E1177" s="253" t="s">
        <v>1</v>
      </c>
      <c r="F1177" s="254" t="s">
        <v>1627</v>
      </c>
      <c r="G1177" s="252"/>
      <c r="H1177" s="255">
        <v>40.6</v>
      </c>
      <c r="I1177" s="256"/>
      <c r="J1177" s="252"/>
      <c r="K1177" s="252"/>
      <c r="L1177" s="257"/>
      <c r="M1177" s="258"/>
      <c r="N1177" s="259"/>
      <c r="O1177" s="259"/>
      <c r="P1177" s="259"/>
      <c r="Q1177" s="259"/>
      <c r="R1177" s="259"/>
      <c r="S1177" s="259"/>
      <c r="T1177" s="260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61" t="s">
        <v>257</v>
      </c>
      <c r="AU1177" s="261" t="s">
        <v>89</v>
      </c>
      <c r="AV1177" s="13" t="s">
        <v>89</v>
      </c>
      <c r="AW1177" s="13" t="s">
        <v>35</v>
      </c>
      <c r="AX1177" s="13" t="s">
        <v>79</v>
      </c>
      <c r="AY1177" s="261" t="s">
        <v>156</v>
      </c>
    </row>
    <row r="1178" spans="1:51" s="14" customFormat="1" ht="12">
      <c r="A1178" s="14"/>
      <c r="B1178" s="262"/>
      <c r="C1178" s="263"/>
      <c r="D1178" s="242" t="s">
        <v>257</v>
      </c>
      <c r="E1178" s="264" t="s">
        <v>1</v>
      </c>
      <c r="F1178" s="265" t="s">
        <v>259</v>
      </c>
      <c r="G1178" s="263"/>
      <c r="H1178" s="266">
        <v>40.6</v>
      </c>
      <c r="I1178" s="267"/>
      <c r="J1178" s="263"/>
      <c r="K1178" s="263"/>
      <c r="L1178" s="268"/>
      <c r="M1178" s="269"/>
      <c r="N1178" s="270"/>
      <c r="O1178" s="270"/>
      <c r="P1178" s="270"/>
      <c r="Q1178" s="270"/>
      <c r="R1178" s="270"/>
      <c r="S1178" s="270"/>
      <c r="T1178" s="271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2" t="s">
        <v>257</v>
      </c>
      <c r="AU1178" s="272" t="s">
        <v>89</v>
      </c>
      <c r="AV1178" s="14" t="s">
        <v>105</v>
      </c>
      <c r="AW1178" s="14" t="s">
        <v>35</v>
      </c>
      <c r="AX1178" s="14" t="s">
        <v>87</v>
      </c>
      <c r="AY1178" s="272" t="s">
        <v>156</v>
      </c>
    </row>
    <row r="1179" spans="1:65" s="2" customFormat="1" ht="24.15" customHeight="1">
      <c r="A1179" s="38"/>
      <c r="B1179" s="39"/>
      <c r="C1179" s="228" t="s">
        <v>1628</v>
      </c>
      <c r="D1179" s="228" t="s">
        <v>159</v>
      </c>
      <c r="E1179" s="229" t="s">
        <v>1629</v>
      </c>
      <c r="F1179" s="230" t="s">
        <v>1630</v>
      </c>
      <c r="G1179" s="231" t="s">
        <v>245</v>
      </c>
      <c r="H1179" s="232">
        <v>81.7</v>
      </c>
      <c r="I1179" s="233"/>
      <c r="J1179" s="234">
        <f>ROUND(I1179*H1179,2)</f>
        <v>0</v>
      </c>
      <c r="K1179" s="235"/>
      <c r="L1179" s="44"/>
      <c r="M1179" s="236" t="s">
        <v>1</v>
      </c>
      <c r="N1179" s="237" t="s">
        <v>44</v>
      </c>
      <c r="O1179" s="91"/>
      <c r="P1179" s="238">
        <f>O1179*H1179</f>
        <v>0</v>
      </c>
      <c r="Q1179" s="238">
        <v>0.00036</v>
      </c>
      <c r="R1179" s="238">
        <f>Q1179*H1179</f>
        <v>0.029412000000000004</v>
      </c>
      <c r="S1179" s="238">
        <v>0</v>
      </c>
      <c r="T1179" s="239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40" t="s">
        <v>327</v>
      </c>
      <c r="AT1179" s="240" t="s">
        <v>159</v>
      </c>
      <c r="AU1179" s="240" t="s">
        <v>89</v>
      </c>
      <c r="AY1179" s="17" t="s">
        <v>156</v>
      </c>
      <c r="BE1179" s="241">
        <f>IF(N1179="základní",J1179,0)</f>
        <v>0</v>
      </c>
      <c r="BF1179" s="241">
        <f>IF(N1179="snížená",J1179,0)</f>
        <v>0</v>
      </c>
      <c r="BG1179" s="241">
        <f>IF(N1179="zákl. přenesená",J1179,0)</f>
        <v>0</v>
      </c>
      <c r="BH1179" s="241">
        <f>IF(N1179="sníž. přenesená",J1179,0)</f>
        <v>0</v>
      </c>
      <c r="BI1179" s="241">
        <f>IF(N1179="nulová",J1179,0)</f>
        <v>0</v>
      </c>
      <c r="BJ1179" s="17" t="s">
        <v>87</v>
      </c>
      <c r="BK1179" s="241">
        <f>ROUND(I1179*H1179,2)</f>
        <v>0</v>
      </c>
      <c r="BL1179" s="17" t="s">
        <v>327</v>
      </c>
      <c r="BM1179" s="240" t="s">
        <v>1631</v>
      </c>
    </row>
    <row r="1180" spans="1:47" s="2" customFormat="1" ht="12">
      <c r="A1180" s="38"/>
      <c r="B1180" s="39"/>
      <c r="C1180" s="40"/>
      <c r="D1180" s="242" t="s">
        <v>165</v>
      </c>
      <c r="E1180" s="40"/>
      <c r="F1180" s="243" t="s">
        <v>1632</v>
      </c>
      <c r="G1180" s="40"/>
      <c r="H1180" s="40"/>
      <c r="I1180" s="244"/>
      <c r="J1180" s="40"/>
      <c r="K1180" s="40"/>
      <c r="L1180" s="44"/>
      <c r="M1180" s="245"/>
      <c r="N1180" s="246"/>
      <c r="O1180" s="91"/>
      <c r="P1180" s="91"/>
      <c r="Q1180" s="91"/>
      <c r="R1180" s="91"/>
      <c r="S1180" s="91"/>
      <c r="T1180" s="92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T1180" s="17" t="s">
        <v>165</v>
      </c>
      <c r="AU1180" s="17" t="s">
        <v>89</v>
      </c>
    </row>
    <row r="1181" spans="1:51" s="13" customFormat="1" ht="12">
      <c r="A1181" s="13"/>
      <c r="B1181" s="251"/>
      <c r="C1181" s="252"/>
      <c r="D1181" s="242" t="s">
        <v>257</v>
      </c>
      <c r="E1181" s="253" t="s">
        <v>1</v>
      </c>
      <c r="F1181" s="254" t="s">
        <v>1633</v>
      </c>
      <c r="G1181" s="252"/>
      <c r="H1181" s="255">
        <v>32.2</v>
      </c>
      <c r="I1181" s="256"/>
      <c r="J1181" s="252"/>
      <c r="K1181" s="252"/>
      <c r="L1181" s="257"/>
      <c r="M1181" s="258"/>
      <c r="N1181" s="259"/>
      <c r="O1181" s="259"/>
      <c r="P1181" s="259"/>
      <c r="Q1181" s="259"/>
      <c r="R1181" s="259"/>
      <c r="S1181" s="259"/>
      <c r="T1181" s="260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1" t="s">
        <v>257</v>
      </c>
      <c r="AU1181" s="261" t="s">
        <v>89</v>
      </c>
      <c r="AV1181" s="13" t="s">
        <v>89</v>
      </c>
      <c r="AW1181" s="13" t="s">
        <v>35</v>
      </c>
      <c r="AX1181" s="13" t="s">
        <v>79</v>
      </c>
      <c r="AY1181" s="261" t="s">
        <v>156</v>
      </c>
    </row>
    <row r="1182" spans="1:51" s="14" customFormat="1" ht="12">
      <c r="A1182" s="14"/>
      <c r="B1182" s="262"/>
      <c r="C1182" s="263"/>
      <c r="D1182" s="242" t="s">
        <v>257</v>
      </c>
      <c r="E1182" s="264" t="s">
        <v>1</v>
      </c>
      <c r="F1182" s="265" t="s">
        <v>259</v>
      </c>
      <c r="G1182" s="263"/>
      <c r="H1182" s="266">
        <v>32.2</v>
      </c>
      <c r="I1182" s="267"/>
      <c r="J1182" s="263"/>
      <c r="K1182" s="263"/>
      <c r="L1182" s="268"/>
      <c r="M1182" s="269"/>
      <c r="N1182" s="270"/>
      <c r="O1182" s="270"/>
      <c r="P1182" s="270"/>
      <c r="Q1182" s="270"/>
      <c r="R1182" s="270"/>
      <c r="S1182" s="270"/>
      <c r="T1182" s="271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2" t="s">
        <v>257</v>
      </c>
      <c r="AU1182" s="272" t="s">
        <v>89</v>
      </c>
      <c r="AV1182" s="14" t="s">
        <v>105</v>
      </c>
      <c r="AW1182" s="14" t="s">
        <v>35</v>
      </c>
      <c r="AX1182" s="14" t="s">
        <v>79</v>
      </c>
      <c r="AY1182" s="272" t="s">
        <v>156</v>
      </c>
    </row>
    <row r="1183" spans="1:51" s="13" customFormat="1" ht="12">
      <c r="A1183" s="13"/>
      <c r="B1183" s="251"/>
      <c r="C1183" s="252"/>
      <c r="D1183" s="242" t="s">
        <v>257</v>
      </c>
      <c r="E1183" s="253" t="s">
        <v>1</v>
      </c>
      <c r="F1183" s="254" t="s">
        <v>1634</v>
      </c>
      <c r="G1183" s="252"/>
      <c r="H1183" s="255">
        <v>18</v>
      </c>
      <c r="I1183" s="256"/>
      <c r="J1183" s="252"/>
      <c r="K1183" s="252"/>
      <c r="L1183" s="257"/>
      <c r="M1183" s="258"/>
      <c r="N1183" s="259"/>
      <c r="O1183" s="259"/>
      <c r="P1183" s="259"/>
      <c r="Q1183" s="259"/>
      <c r="R1183" s="259"/>
      <c r="S1183" s="259"/>
      <c r="T1183" s="260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61" t="s">
        <v>257</v>
      </c>
      <c r="AU1183" s="261" t="s">
        <v>89</v>
      </c>
      <c r="AV1183" s="13" t="s">
        <v>89</v>
      </c>
      <c r="AW1183" s="13" t="s">
        <v>35</v>
      </c>
      <c r="AX1183" s="13" t="s">
        <v>79</v>
      </c>
      <c r="AY1183" s="261" t="s">
        <v>156</v>
      </c>
    </row>
    <row r="1184" spans="1:51" s="14" customFormat="1" ht="12">
      <c r="A1184" s="14"/>
      <c r="B1184" s="262"/>
      <c r="C1184" s="263"/>
      <c r="D1184" s="242" t="s">
        <v>257</v>
      </c>
      <c r="E1184" s="264" t="s">
        <v>1</v>
      </c>
      <c r="F1184" s="265" t="s">
        <v>259</v>
      </c>
      <c r="G1184" s="263"/>
      <c r="H1184" s="266">
        <v>18</v>
      </c>
      <c r="I1184" s="267"/>
      <c r="J1184" s="263"/>
      <c r="K1184" s="263"/>
      <c r="L1184" s="268"/>
      <c r="M1184" s="269"/>
      <c r="N1184" s="270"/>
      <c r="O1184" s="270"/>
      <c r="P1184" s="270"/>
      <c r="Q1184" s="270"/>
      <c r="R1184" s="270"/>
      <c r="S1184" s="270"/>
      <c r="T1184" s="271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72" t="s">
        <v>257</v>
      </c>
      <c r="AU1184" s="272" t="s">
        <v>89</v>
      </c>
      <c r="AV1184" s="14" t="s">
        <v>105</v>
      </c>
      <c r="AW1184" s="14" t="s">
        <v>35</v>
      </c>
      <c r="AX1184" s="14" t="s">
        <v>79</v>
      </c>
      <c r="AY1184" s="272" t="s">
        <v>156</v>
      </c>
    </row>
    <row r="1185" spans="1:51" s="13" customFormat="1" ht="12">
      <c r="A1185" s="13"/>
      <c r="B1185" s="251"/>
      <c r="C1185" s="252"/>
      <c r="D1185" s="242" t="s">
        <v>257</v>
      </c>
      <c r="E1185" s="253" t="s">
        <v>1</v>
      </c>
      <c r="F1185" s="254" t="s">
        <v>1635</v>
      </c>
      <c r="G1185" s="252"/>
      <c r="H1185" s="255">
        <v>31.5</v>
      </c>
      <c r="I1185" s="256"/>
      <c r="J1185" s="252"/>
      <c r="K1185" s="252"/>
      <c r="L1185" s="257"/>
      <c r="M1185" s="258"/>
      <c r="N1185" s="259"/>
      <c r="O1185" s="259"/>
      <c r="P1185" s="259"/>
      <c r="Q1185" s="259"/>
      <c r="R1185" s="259"/>
      <c r="S1185" s="259"/>
      <c r="T1185" s="260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1" t="s">
        <v>257</v>
      </c>
      <c r="AU1185" s="261" t="s">
        <v>89</v>
      </c>
      <c r="AV1185" s="13" t="s">
        <v>89</v>
      </c>
      <c r="AW1185" s="13" t="s">
        <v>35</v>
      </c>
      <c r="AX1185" s="13" t="s">
        <v>79</v>
      </c>
      <c r="AY1185" s="261" t="s">
        <v>156</v>
      </c>
    </row>
    <row r="1186" spans="1:51" s="14" customFormat="1" ht="12">
      <c r="A1186" s="14"/>
      <c r="B1186" s="262"/>
      <c r="C1186" s="263"/>
      <c r="D1186" s="242" t="s">
        <v>257</v>
      </c>
      <c r="E1186" s="264" t="s">
        <v>1</v>
      </c>
      <c r="F1186" s="265" t="s">
        <v>259</v>
      </c>
      <c r="G1186" s="263"/>
      <c r="H1186" s="266">
        <v>31.5</v>
      </c>
      <c r="I1186" s="267"/>
      <c r="J1186" s="263"/>
      <c r="K1186" s="263"/>
      <c r="L1186" s="268"/>
      <c r="M1186" s="269"/>
      <c r="N1186" s="270"/>
      <c r="O1186" s="270"/>
      <c r="P1186" s="270"/>
      <c r="Q1186" s="270"/>
      <c r="R1186" s="270"/>
      <c r="S1186" s="270"/>
      <c r="T1186" s="271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2" t="s">
        <v>257</v>
      </c>
      <c r="AU1186" s="272" t="s">
        <v>89</v>
      </c>
      <c r="AV1186" s="14" t="s">
        <v>105</v>
      </c>
      <c r="AW1186" s="14" t="s">
        <v>35</v>
      </c>
      <c r="AX1186" s="14" t="s">
        <v>79</v>
      </c>
      <c r="AY1186" s="272" t="s">
        <v>156</v>
      </c>
    </row>
    <row r="1187" spans="1:51" s="15" customFormat="1" ht="12">
      <c r="A1187" s="15"/>
      <c r="B1187" s="284"/>
      <c r="C1187" s="285"/>
      <c r="D1187" s="242" t="s">
        <v>257</v>
      </c>
      <c r="E1187" s="286" t="s">
        <v>1</v>
      </c>
      <c r="F1187" s="287" t="s">
        <v>342</v>
      </c>
      <c r="G1187" s="285"/>
      <c r="H1187" s="288">
        <v>81.7</v>
      </c>
      <c r="I1187" s="289"/>
      <c r="J1187" s="285"/>
      <c r="K1187" s="285"/>
      <c r="L1187" s="290"/>
      <c r="M1187" s="291"/>
      <c r="N1187" s="292"/>
      <c r="O1187" s="292"/>
      <c r="P1187" s="292"/>
      <c r="Q1187" s="292"/>
      <c r="R1187" s="292"/>
      <c r="S1187" s="292"/>
      <c r="T1187" s="293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T1187" s="294" t="s">
        <v>257</v>
      </c>
      <c r="AU1187" s="294" t="s">
        <v>89</v>
      </c>
      <c r="AV1187" s="15" t="s">
        <v>155</v>
      </c>
      <c r="AW1187" s="15" t="s">
        <v>35</v>
      </c>
      <c r="AX1187" s="15" t="s">
        <v>87</v>
      </c>
      <c r="AY1187" s="294" t="s">
        <v>156</v>
      </c>
    </row>
    <row r="1188" spans="1:65" s="2" customFormat="1" ht="24.15" customHeight="1">
      <c r="A1188" s="38"/>
      <c r="B1188" s="39"/>
      <c r="C1188" s="228" t="s">
        <v>1636</v>
      </c>
      <c r="D1188" s="228" t="s">
        <v>159</v>
      </c>
      <c r="E1188" s="229" t="s">
        <v>1637</v>
      </c>
      <c r="F1188" s="230" t="s">
        <v>1638</v>
      </c>
      <c r="G1188" s="231" t="s">
        <v>245</v>
      </c>
      <c r="H1188" s="232">
        <v>10.408</v>
      </c>
      <c r="I1188" s="233"/>
      <c r="J1188" s="234">
        <f>ROUND(I1188*H1188,2)</f>
        <v>0</v>
      </c>
      <c r="K1188" s="235"/>
      <c r="L1188" s="44"/>
      <c r="M1188" s="236" t="s">
        <v>1</v>
      </c>
      <c r="N1188" s="237" t="s">
        <v>44</v>
      </c>
      <c r="O1188" s="91"/>
      <c r="P1188" s="238">
        <f>O1188*H1188</f>
        <v>0</v>
      </c>
      <c r="Q1188" s="238">
        <v>0.00029</v>
      </c>
      <c r="R1188" s="238">
        <f>Q1188*H1188</f>
        <v>0.0030183199999999997</v>
      </c>
      <c r="S1188" s="238">
        <v>0</v>
      </c>
      <c r="T1188" s="239">
        <f>S1188*H1188</f>
        <v>0</v>
      </c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R1188" s="240" t="s">
        <v>327</v>
      </c>
      <c r="AT1188" s="240" t="s">
        <v>159</v>
      </c>
      <c r="AU1188" s="240" t="s">
        <v>89</v>
      </c>
      <c r="AY1188" s="17" t="s">
        <v>156</v>
      </c>
      <c r="BE1188" s="241">
        <f>IF(N1188="základní",J1188,0)</f>
        <v>0</v>
      </c>
      <c r="BF1188" s="241">
        <f>IF(N1188="snížená",J1188,0)</f>
        <v>0</v>
      </c>
      <c r="BG1188" s="241">
        <f>IF(N1188="zákl. přenesená",J1188,0)</f>
        <v>0</v>
      </c>
      <c r="BH1188" s="241">
        <f>IF(N1188="sníž. přenesená",J1188,0)</f>
        <v>0</v>
      </c>
      <c r="BI1188" s="241">
        <f>IF(N1188="nulová",J1188,0)</f>
        <v>0</v>
      </c>
      <c r="BJ1188" s="17" t="s">
        <v>87</v>
      </c>
      <c r="BK1188" s="241">
        <f>ROUND(I1188*H1188,2)</f>
        <v>0</v>
      </c>
      <c r="BL1188" s="17" t="s">
        <v>327</v>
      </c>
      <c r="BM1188" s="240" t="s">
        <v>1639</v>
      </c>
    </row>
    <row r="1189" spans="1:47" s="2" customFormat="1" ht="12">
      <c r="A1189" s="38"/>
      <c r="B1189" s="39"/>
      <c r="C1189" s="40"/>
      <c r="D1189" s="242" t="s">
        <v>165</v>
      </c>
      <c r="E1189" s="40"/>
      <c r="F1189" s="243" t="s">
        <v>1640</v>
      </c>
      <c r="G1189" s="40"/>
      <c r="H1189" s="40"/>
      <c r="I1189" s="244"/>
      <c r="J1189" s="40"/>
      <c r="K1189" s="40"/>
      <c r="L1189" s="44"/>
      <c r="M1189" s="245"/>
      <c r="N1189" s="246"/>
      <c r="O1189" s="91"/>
      <c r="P1189" s="91"/>
      <c r="Q1189" s="91"/>
      <c r="R1189" s="91"/>
      <c r="S1189" s="91"/>
      <c r="T1189" s="92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T1189" s="17" t="s">
        <v>165</v>
      </c>
      <c r="AU1189" s="17" t="s">
        <v>89</v>
      </c>
    </row>
    <row r="1190" spans="1:51" s="13" customFormat="1" ht="12">
      <c r="A1190" s="13"/>
      <c r="B1190" s="251"/>
      <c r="C1190" s="252"/>
      <c r="D1190" s="242" t="s">
        <v>257</v>
      </c>
      <c r="E1190" s="253" t="s">
        <v>1</v>
      </c>
      <c r="F1190" s="254" t="s">
        <v>1641</v>
      </c>
      <c r="G1190" s="252"/>
      <c r="H1190" s="255">
        <v>7.168</v>
      </c>
      <c r="I1190" s="256"/>
      <c r="J1190" s="252"/>
      <c r="K1190" s="252"/>
      <c r="L1190" s="257"/>
      <c r="M1190" s="258"/>
      <c r="N1190" s="259"/>
      <c r="O1190" s="259"/>
      <c r="P1190" s="259"/>
      <c r="Q1190" s="259"/>
      <c r="R1190" s="259"/>
      <c r="S1190" s="259"/>
      <c r="T1190" s="260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61" t="s">
        <v>257</v>
      </c>
      <c r="AU1190" s="261" t="s">
        <v>89</v>
      </c>
      <c r="AV1190" s="13" t="s">
        <v>89</v>
      </c>
      <c r="AW1190" s="13" t="s">
        <v>35</v>
      </c>
      <c r="AX1190" s="13" t="s">
        <v>79</v>
      </c>
      <c r="AY1190" s="261" t="s">
        <v>156</v>
      </c>
    </row>
    <row r="1191" spans="1:51" s="14" customFormat="1" ht="12">
      <c r="A1191" s="14"/>
      <c r="B1191" s="262"/>
      <c r="C1191" s="263"/>
      <c r="D1191" s="242" t="s">
        <v>257</v>
      </c>
      <c r="E1191" s="264" t="s">
        <v>1</v>
      </c>
      <c r="F1191" s="265" t="s">
        <v>1642</v>
      </c>
      <c r="G1191" s="263"/>
      <c r="H1191" s="266">
        <v>7.168</v>
      </c>
      <c r="I1191" s="267"/>
      <c r="J1191" s="263"/>
      <c r="K1191" s="263"/>
      <c r="L1191" s="268"/>
      <c r="M1191" s="269"/>
      <c r="N1191" s="270"/>
      <c r="O1191" s="270"/>
      <c r="P1191" s="270"/>
      <c r="Q1191" s="270"/>
      <c r="R1191" s="270"/>
      <c r="S1191" s="270"/>
      <c r="T1191" s="271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72" t="s">
        <v>257</v>
      </c>
      <c r="AU1191" s="272" t="s">
        <v>89</v>
      </c>
      <c r="AV1191" s="14" t="s">
        <v>105</v>
      </c>
      <c r="AW1191" s="14" t="s">
        <v>35</v>
      </c>
      <c r="AX1191" s="14" t="s">
        <v>79</v>
      </c>
      <c r="AY1191" s="272" t="s">
        <v>156</v>
      </c>
    </row>
    <row r="1192" spans="1:51" s="13" customFormat="1" ht="12">
      <c r="A1192" s="13"/>
      <c r="B1192" s="251"/>
      <c r="C1192" s="252"/>
      <c r="D1192" s="242" t="s">
        <v>257</v>
      </c>
      <c r="E1192" s="253" t="s">
        <v>1</v>
      </c>
      <c r="F1192" s="254" t="s">
        <v>1643</v>
      </c>
      <c r="G1192" s="252"/>
      <c r="H1192" s="255">
        <v>3.24</v>
      </c>
      <c r="I1192" s="256"/>
      <c r="J1192" s="252"/>
      <c r="K1192" s="252"/>
      <c r="L1192" s="257"/>
      <c r="M1192" s="258"/>
      <c r="N1192" s="259"/>
      <c r="O1192" s="259"/>
      <c r="P1192" s="259"/>
      <c r="Q1192" s="259"/>
      <c r="R1192" s="259"/>
      <c r="S1192" s="259"/>
      <c r="T1192" s="260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61" t="s">
        <v>257</v>
      </c>
      <c r="AU1192" s="261" t="s">
        <v>89</v>
      </c>
      <c r="AV1192" s="13" t="s">
        <v>89</v>
      </c>
      <c r="AW1192" s="13" t="s">
        <v>35</v>
      </c>
      <c r="AX1192" s="13" t="s">
        <v>79</v>
      </c>
      <c r="AY1192" s="261" t="s">
        <v>156</v>
      </c>
    </row>
    <row r="1193" spans="1:51" s="14" customFormat="1" ht="12">
      <c r="A1193" s="14"/>
      <c r="B1193" s="262"/>
      <c r="C1193" s="263"/>
      <c r="D1193" s="242" t="s">
        <v>257</v>
      </c>
      <c r="E1193" s="264" t="s">
        <v>1</v>
      </c>
      <c r="F1193" s="265" t="s">
        <v>1644</v>
      </c>
      <c r="G1193" s="263"/>
      <c r="H1193" s="266">
        <v>3.24</v>
      </c>
      <c r="I1193" s="267"/>
      <c r="J1193" s="263"/>
      <c r="K1193" s="263"/>
      <c r="L1193" s="268"/>
      <c r="M1193" s="269"/>
      <c r="N1193" s="270"/>
      <c r="O1193" s="270"/>
      <c r="P1193" s="270"/>
      <c r="Q1193" s="270"/>
      <c r="R1193" s="270"/>
      <c r="S1193" s="270"/>
      <c r="T1193" s="271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72" t="s">
        <v>257</v>
      </c>
      <c r="AU1193" s="272" t="s">
        <v>89</v>
      </c>
      <c r="AV1193" s="14" t="s">
        <v>105</v>
      </c>
      <c r="AW1193" s="14" t="s">
        <v>35</v>
      </c>
      <c r="AX1193" s="14" t="s">
        <v>79</v>
      </c>
      <c r="AY1193" s="272" t="s">
        <v>156</v>
      </c>
    </row>
    <row r="1194" spans="1:51" s="15" customFormat="1" ht="12">
      <c r="A1194" s="15"/>
      <c r="B1194" s="284"/>
      <c r="C1194" s="285"/>
      <c r="D1194" s="242" t="s">
        <v>257</v>
      </c>
      <c r="E1194" s="286" t="s">
        <v>1</v>
      </c>
      <c r="F1194" s="287" t="s">
        <v>342</v>
      </c>
      <c r="G1194" s="285"/>
      <c r="H1194" s="288">
        <v>10.408000000000001</v>
      </c>
      <c r="I1194" s="289"/>
      <c r="J1194" s="285"/>
      <c r="K1194" s="285"/>
      <c r="L1194" s="290"/>
      <c r="M1194" s="291"/>
      <c r="N1194" s="292"/>
      <c r="O1194" s="292"/>
      <c r="P1194" s="292"/>
      <c r="Q1194" s="292"/>
      <c r="R1194" s="292"/>
      <c r="S1194" s="292"/>
      <c r="T1194" s="293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T1194" s="294" t="s">
        <v>257</v>
      </c>
      <c r="AU1194" s="294" t="s">
        <v>89</v>
      </c>
      <c r="AV1194" s="15" t="s">
        <v>155</v>
      </c>
      <c r="AW1194" s="15" t="s">
        <v>35</v>
      </c>
      <c r="AX1194" s="15" t="s">
        <v>87</v>
      </c>
      <c r="AY1194" s="294" t="s">
        <v>156</v>
      </c>
    </row>
    <row r="1195" spans="1:65" s="2" customFormat="1" ht="33" customHeight="1">
      <c r="A1195" s="38"/>
      <c r="B1195" s="39"/>
      <c r="C1195" s="228" t="s">
        <v>1645</v>
      </c>
      <c r="D1195" s="228" t="s">
        <v>159</v>
      </c>
      <c r="E1195" s="229" t="s">
        <v>1646</v>
      </c>
      <c r="F1195" s="230" t="s">
        <v>1647</v>
      </c>
      <c r="G1195" s="231" t="s">
        <v>245</v>
      </c>
      <c r="H1195" s="232">
        <v>10.408</v>
      </c>
      <c r="I1195" s="233"/>
      <c r="J1195" s="234">
        <f>ROUND(I1195*H1195,2)</f>
        <v>0</v>
      </c>
      <c r="K1195" s="235"/>
      <c r="L1195" s="44"/>
      <c r="M1195" s="236" t="s">
        <v>1</v>
      </c>
      <c r="N1195" s="237" t="s">
        <v>44</v>
      </c>
      <c r="O1195" s="91"/>
      <c r="P1195" s="238">
        <f>O1195*H1195</f>
        <v>0</v>
      </c>
      <c r="Q1195" s="238">
        <v>0.00066</v>
      </c>
      <c r="R1195" s="238">
        <f>Q1195*H1195</f>
        <v>0.006869279999999999</v>
      </c>
      <c r="S1195" s="238">
        <v>0</v>
      </c>
      <c r="T1195" s="239">
        <f>S1195*H1195</f>
        <v>0</v>
      </c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R1195" s="240" t="s">
        <v>327</v>
      </c>
      <c r="AT1195" s="240" t="s">
        <v>159</v>
      </c>
      <c r="AU1195" s="240" t="s">
        <v>89</v>
      </c>
      <c r="AY1195" s="17" t="s">
        <v>156</v>
      </c>
      <c r="BE1195" s="241">
        <f>IF(N1195="základní",J1195,0)</f>
        <v>0</v>
      </c>
      <c r="BF1195" s="241">
        <f>IF(N1195="snížená",J1195,0)</f>
        <v>0</v>
      </c>
      <c r="BG1195" s="241">
        <f>IF(N1195="zákl. přenesená",J1195,0)</f>
        <v>0</v>
      </c>
      <c r="BH1195" s="241">
        <f>IF(N1195="sníž. přenesená",J1195,0)</f>
        <v>0</v>
      </c>
      <c r="BI1195" s="241">
        <f>IF(N1195="nulová",J1195,0)</f>
        <v>0</v>
      </c>
      <c r="BJ1195" s="17" t="s">
        <v>87</v>
      </c>
      <c r="BK1195" s="241">
        <f>ROUND(I1195*H1195,2)</f>
        <v>0</v>
      </c>
      <c r="BL1195" s="17" t="s">
        <v>327</v>
      </c>
      <c r="BM1195" s="240" t="s">
        <v>1648</v>
      </c>
    </row>
    <row r="1196" spans="1:47" s="2" customFormat="1" ht="12">
      <c r="A1196" s="38"/>
      <c r="B1196" s="39"/>
      <c r="C1196" s="40"/>
      <c r="D1196" s="242" t="s">
        <v>165</v>
      </c>
      <c r="E1196" s="40"/>
      <c r="F1196" s="243" t="s">
        <v>1649</v>
      </c>
      <c r="G1196" s="40"/>
      <c r="H1196" s="40"/>
      <c r="I1196" s="244"/>
      <c r="J1196" s="40"/>
      <c r="K1196" s="40"/>
      <c r="L1196" s="44"/>
      <c r="M1196" s="245"/>
      <c r="N1196" s="246"/>
      <c r="O1196" s="91"/>
      <c r="P1196" s="91"/>
      <c r="Q1196" s="91"/>
      <c r="R1196" s="91"/>
      <c r="S1196" s="91"/>
      <c r="T1196" s="92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T1196" s="17" t="s">
        <v>165</v>
      </c>
      <c r="AU1196" s="17" t="s">
        <v>89</v>
      </c>
    </row>
    <row r="1197" spans="1:63" s="12" customFormat="1" ht="22.8" customHeight="1">
      <c r="A1197" s="12"/>
      <c r="B1197" s="212"/>
      <c r="C1197" s="213"/>
      <c r="D1197" s="214" t="s">
        <v>78</v>
      </c>
      <c r="E1197" s="226" t="s">
        <v>1650</v>
      </c>
      <c r="F1197" s="226" t="s">
        <v>1651</v>
      </c>
      <c r="G1197" s="213"/>
      <c r="H1197" s="213"/>
      <c r="I1197" s="216"/>
      <c r="J1197" s="227">
        <f>BK1197</f>
        <v>0</v>
      </c>
      <c r="K1197" s="213"/>
      <c r="L1197" s="218"/>
      <c r="M1197" s="219"/>
      <c r="N1197" s="220"/>
      <c r="O1197" s="220"/>
      <c r="P1197" s="221">
        <f>SUM(P1198:P1223)</f>
        <v>0</v>
      </c>
      <c r="Q1197" s="220"/>
      <c r="R1197" s="221">
        <f>SUM(R1198:R1223)</f>
        <v>0.20340735999999998</v>
      </c>
      <c r="S1197" s="220"/>
      <c r="T1197" s="222">
        <f>SUM(T1198:T1223)</f>
        <v>0</v>
      </c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R1197" s="223" t="s">
        <v>89</v>
      </c>
      <c r="AT1197" s="224" t="s">
        <v>78</v>
      </c>
      <c r="AU1197" s="224" t="s">
        <v>87</v>
      </c>
      <c r="AY1197" s="223" t="s">
        <v>156</v>
      </c>
      <c r="BK1197" s="225">
        <f>SUM(BK1198:BK1223)</f>
        <v>0</v>
      </c>
    </row>
    <row r="1198" spans="1:65" s="2" customFormat="1" ht="33" customHeight="1">
      <c r="A1198" s="38"/>
      <c r="B1198" s="39"/>
      <c r="C1198" s="228" t="s">
        <v>1652</v>
      </c>
      <c r="D1198" s="228" t="s">
        <v>159</v>
      </c>
      <c r="E1198" s="229" t="s">
        <v>1653</v>
      </c>
      <c r="F1198" s="230" t="s">
        <v>1654</v>
      </c>
      <c r="G1198" s="231" t="s">
        <v>245</v>
      </c>
      <c r="H1198" s="232">
        <v>635.486</v>
      </c>
      <c r="I1198" s="233"/>
      <c r="J1198" s="234">
        <f>ROUND(I1198*H1198,2)</f>
        <v>0</v>
      </c>
      <c r="K1198" s="235"/>
      <c r="L1198" s="44"/>
      <c r="M1198" s="236" t="s">
        <v>1</v>
      </c>
      <c r="N1198" s="237" t="s">
        <v>44</v>
      </c>
      <c r="O1198" s="91"/>
      <c r="P1198" s="238">
        <f>O1198*H1198</f>
        <v>0</v>
      </c>
      <c r="Q1198" s="238">
        <v>0.00026</v>
      </c>
      <c r="R1198" s="238">
        <f>Q1198*H1198</f>
        <v>0.16522636</v>
      </c>
      <c r="S1198" s="238">
        <v>0</v>
      </c>
      <c r="T1198" s="239">
        <f>S1198*H1198</f>
        <v>0</v>
      </c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R1198" s="240" t="s">
        <v>327</v>
      </c>
      <c r="AT1198" s="240" t="s">
        <v>159</v>
      </c>
      <c r="AU1198" s="240" t="s">
        <v>89</v>
      </c>
      <c r="AY1198" s="17" t="s">
        <v>156</v>
      </c>
      <c r="BE1198" s="241">
        <f>IF(N1198="základní",J1198,0)</f>
        <v>0</v>
      </c>
      <c r="BF1198" s="241">
        <f>IF(N1198="snížená",J1198,0)</f>
        <v>0</v>
      </c>
      <c r="BG1198" s="241">
        <f>IF(N1198="zákl. přenesená",J1198,0)</f>
        <v>0</v>
      </c>
      <c r="BH1198" s="241">
        <f>IF(N1198="sníž. přenesená",J1198,0)</f>
        <v>0</v>
      </c>
      <c r="BI1198" s="241">
        <f>IF(N1198="nulová",J1198,0)</f>
        <v>0</v>
      </c>
      <c r="BJ1198" s="17" t="s">
        <v>87</v>
      </c>
      <c r="BK1198" s="241">
        <f>ROUND(I1198*H1198,2)</f>
        <v>0</v>
      </c>
      <c r="BL1198" s="17" t="s">
        <v>327</v>
      </c>
      <c r="BM1198" s="240" t="s">
        <v>1655</v>
      </c>
    </row>
    <row r="1199" spans="1:47" s="2" customFormat="1" ht="12">
      <c r="A1199" s="38"/>
      <c r="B1199" s="39"/>
      <c r="C1199" s="40"/>
      <c r="D1199" s="242" t="s">
        <v>165</v>
      </c>
      <c r="E1199" s="40"/>
      <c r="F1199" s="243" t="s">
        <v>1656</v>
      </c>
      <c r="G1199" s="40"/>
      <c r="H1199" s="40"/>
      <c r="I1199" s="244"/>
      <c r="J1199" s="40"/>
      <c r="K1199" s="40"/>
      <c r="L1199" s="44"/>
      <c r="M1199" s="245"/>
      <c r="N1199" s="246"/>
      <c r="O1199" s="91"/>
      <c r="P1199" s="91"/>
      <c r="Q1199" s="91"/>
      <c r="R1199" s="91"/>
      <c r="S1199" s="91"/>
      <c r="T1199" s="92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T1199" s="17" t="s">
        <v>165</v>
      </c>
      <c r="AU1199" s="17" t="s">
        <v>89</v>
      </c>
    </row>
    <row r="1200" spans="1:51" s="13" customFormat="1" ht="12">
      <c r="A1200" s="13"/>
      <c r="B1200" s="251"/>
      <c r="C1200" s="252"/>
      <c r="D1200" s="242" t="s">
        <v>257</v>
      </c>
      <c r="E1200" s="253" t="s">
        <v>1</v>
      </c>
      <c r="F1200" s="254" t="s">
        <v>1657</v>
      </c>
      <c r="G1200" s="252"/>
      <c r="H1200" s="255">
        <v>21.61</v>
      </c>
      <c r="I1200" s="256"/>
      <c r="J1200" s="252"/>
      <c r="K1200" s="252"/>
      <c r="L1200" s="257"/>
      <c r="M1200" s="258"/>
      <c r="N1200" s="259"/>
      <c r="O1200" s="259"/>
      <c r="P1200" s="259"/>
      <c r="Q1200" s="259"/>
      <c r="R1200" s="259"/>
      <c r="S1200" s="259"/>
      <c r="T1200" s="260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61" t="s">
        <v>257</v>
      </c>
      <c r="AU1200" s="261" t="s">
        <v>89</v>
      </c>
      <c r="AV1200" s="13" t="s">
        <v>89</v>
      </c>
      <c r="AW1200" s="13" t="s">
        <v>35</v>
      </c>
      <c r="AX1200" s="13" t="s">
        <v>79</v>
      </c>
      <c r="AY1200" s="261" t="s">
        <v>156</v>
      </c>
    </row>
    <row r="1201" spans="1:51" s="14" customFormat="1" ht="12">
      <c r="A1201" s="14"/>
      <c r="B1201" s="262"/>
      <c r="C1201" s="263"/>
      <c r="D1201" s="242" t="s">
        <v>257</v>
      </c>
      <c r="E1201" s="264" t="s">
        <v>1</v>
      </c>
      <c r="F1201" s="265" t="s">
        <v>1658</v>
      </c>
      <c r="G1201" s="263"/>
      <c r="H1201" s="266">
        <v>21.61</v>
      </c>
      <c r="I1201" s="267"/>
      <c r="J1201" s="263"/>
      <c r="K1201" s="263"/>
      <c r="L1201" s="268"/>
      <c r="M1201" s="269"/>
      <c r="N1201" s="270"/>
      <c r="O1201" s="270"/>
      <c r="P1201" s="270"/>
      <c r="Q1201" s="270"/>
      <c r="R1201" s="270"/>
      <c r="S1201" s="270"/>
      <c r="T1201" s="271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72" t="s">
        <v>257</v>
      </c>
      <c r="AU1201" s="272" t="s">
        <v>89</v>
      </c>
      <c r="AV1201" s="14" t="s">
        <v>105</v>
      </c>
      <c r="AW1201" s="14" t="s">
        <v>35</v>
      </c>
      <c r="AX1201" s="14" t="s">
        <v>79</v>
      </c>
      <c r="AY1201" s="272" t="s">
        <v>156</v>
      </c>
    </row>
    <row r="1202" spans="1:51" s="13" customFormat="1" ht="12">
      <c r="A1202" s="13"/>
      <c r="B1202" s="251"/>
      <c r="C1202" s="252"/>
      <c r="D1202" s="242" t="s">
        <v>257</v>
      </c>
      <c r="E1202" s="253" t="s">
        <v>1</v>
      </c>
      <c r="F1202" s="254" t="s">
        <v>1659</v>
      </c>
      <c r="G1202" s="252"/>
      <c r="H1202" s="255">
        <v>39.42</v>
      </c>
      <c r="I1202" s="256"/>
      <c r="J1202" s="252"/>
      <c r="K1202" s="252"/>
      <c r="L1202" s="257"/>
      <c r="M1202" s="258"/>
      <c r="N1202" s="259"/>
      <c r="O1202" s="259"/>
      <c r="P1202" s="259"/>
      <c r="Q1202" s="259"/>
      <c r="R1202" s="259"/>
      <c r="S1202" s="259"/>
      <c r="T1202" s="260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1" t="s">
        <v>257</v>
      </c>
      <c r="AU1202" s="261" t="s">
        <v>89</v>
      </c>
      <c r="AV1202" s="13" t="s">
        <v>89</v>
      </c>
      <c r="AW1202" s="13" t="s">
        <v>35</v>
      </c>
      <c r="AX1202" s="13" t="s">
        <v>79</v>
      </c>
      <c r="AY1202" s="261" t="s">
        <v>156</v>
      </c>
    </row>
    <row r="1203" spans="1:51" s="13" customFormat="1" ht="12">
      <c r="A1203" s="13"/>
      <c r="B1203" s="251"/>
      <c r="C1203" s="252"/>
      <c r="D1203" s="242" t="s">
        <v>257</v>
      </c>
      <c r="E1203" s="253" t="s">
        <v>1</v>
      </c>
      <c r="F1203" s="254" t="s">
        <v>1660</v>
      </c>
      <c r="G1203" s="252"/>
      <c r="H1203" s="255">
        <v>58.86</v>
      </c>
      <c r="I1203" s="256"/>
      <c r="J1203" s="252"/>
      <c r="K1203" s="252"/>
      <c r="L1203" s="257"/>
      <c r="M1203" s="258"/>
      <c r="N1203" s="259"/>
      <c r="O1203" s="259"/>
      <c r="P1203" s="259"/>
      <c r="Q1203" s="259"/>
      <c r="R1203" s="259"/>
      <c r="S1203" s="259"/>
      <c r="T1203" s="260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1" t="s">
        <v>257</v>
      </c>
      <c r="AU1203" s="261" t="s">
        <v>89</v>
      </c>
      <c r="AV1203" s="13" t="s">
        <v>89</v>
      </c>
      <c r="AW1203" s="13" t="s">
        <v>35</v>
      </c>
      <c r="AX1203" s="13" t="s">
        <v>79</v>
      </c>
      <c r="AY1203" s="261" t="s">
        <v>156</v>
      </c>
    </row>
    <row r="1204" spans="1:51" s="13" customFormat="1" ht="12">
      <c r="A1204" s="13"/>
      <c r="B1204" s="251"/>
      <c r="C1204" s="252"/>
      <c r="D1204" s="242" t="s">
        <v>257</v>
      </c>
      <c r="E1204" s="253" t="s">
        <v>1</v>
      </c>
      <c r="F1204" s="254" t="s">
        <v>1661</v>
      </c>
      <c r="G1204" s="252"/>
      <c r="H1204" s="255">
        <v>22.68</v>
      </c>
      <c r="I1204" s="256"/>
      <c r="J1204" s="252"/>
      <c r="K1204" s="252"/>
      <c r="L1204" s="257"/>
      <c r="M1204" s="258"/>
      <c r="N1204" s="259"/>
      <c r="O1204" s="259"/>
      <c r="P1204" s="259"/>
      <c r="Q1204" s="259"/>
      <c r="R1204" s="259"/>
      <c r="S1204" s="259"/>
      <c r="T1204" s="260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61" t="s">
        <v>257</v>
      </c>
      <c r="AU1204" s="261" t="s">
        <v>89</v>
      </c>
      <c r="AV1204" s="13" t="s">
        <v>89</v>
      </c>
      <c r="AW1204" s="13" t="s">
        <v>35</v>
      </c>
      <c r="AX1204" s="13" t="s">
        <v>79</v>
      </c>
      <c r="AY1204" s="261" t="s">
        <v>156</v>
      </c>
    </row>
    <row r="1205" spans="1:51" s="13" customFormat="1" ht="12">
      <c r="A1205" s="13"/>
      <c r="B1205" s="251"/>
      <c r="C1205" s="252"/>
      <c r="D1205" s="242" t="s">
        <v>257</v>
      </c>
      <c r="E1205" s="253" t="s">
        <v>1</v>
      </c>
      <c r="F1205" s="254" t="s">
        <v>1662</v>
      </c>
      <c r="G1205" s="252"/>
      <c r="H1205" s="255">
        <v>-8.19</v>
      </c>
      <c r="I1205" s="256"/>
      <c r="J1205" s="252"/>
      <c r="K1205" s="252"/>
      <c r="L1205" s="257"/>
      <c r="M1205" s="258"/>
      <c r="N1205" s="259"/>
      <c r="O1205" s="259"/>
      <c r="P1205" s="259"/>
      <c r="Q1205" s="259"/>
      <c r="R1205" s="259"/>
      <c r="S1205" s="259"/>
      <c r="T1205" s="260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61" t="s">
        <v>257</v>
      </c>
      <c r="AU1205" s="261" t="s">
        <v>89</v>
      </c>
      <c r="AV1205" s="13" t="s">
        <v>89</v>
      </c>
      <c r="AW1205" s="13" t="s">
        <v>35</v>
      </c>
      <c r="AX1205" s="13" t="s">
        <v>79</v>
      </c>
      <c r="AY1205" s="261" t="s">
        <v>156</v>
      </c>
    </row>
    <row r="1206" spans="1:51" s="14" customFormat="1" ht="12">
      <c r="A1206" s="14"/>
      <c r="B1206" s="262"/>
      <c r="C1206" s="263"/>
      <c r="D1206" s="242" t="s">
        <v>257</v>
      </c>
      <c r="E1206" s="264" t="s">
        <v>1</v>
      </c>
      <c r="F1206" s="265" t="s">
        <v>1663</v>
      </c>
      <c r="G1206" s="263"/>
      <c r="H1206" s="266">
        <v>112.77000000000001</v>
      </c>
      <c r="I1206" s="267"/>
      <c r="J1206" s="263"/>
      <c r="K1206" s="263"/>
      <c r="L1206" s="268"/>
      <c r="M1206" s="269"/>
      <c r="N1206" s="270"/>
      <c r="O1206" s="270"/>
      <c r="P1206" s="270"/>
      <c r="Q1206" s="270"/>
      <c r="R1206" s="270"/>
      <c r="S1206" s="270"/>
      <c r="T1206" s="271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72" t="s">
        <v>257</v>
      </c>
      <c r="AU1206" s="272" t="s">
        <v>89</v>
      </c>
      <c r="AV1206" s="14" t="s">
        <v>105</v>
      </c>
      <c r="AW1206" s="14" t="s">
        <v>35</v>
      </c>
      <c r="AX1206" s="14" t="s">
        <v>79</v>
      </c>
      <c r="AY1206" s="272" t="s">
        <v>156</v>
      </c>
    </row>
    <row r="1207" spans="1:51" s="13" customFormat="1" ht="12">
      <c r="A1207" s="13"/>
      <c r="B1207" s="251"/>
      <c r="C1207" s="252"/>
      <c r="D1207" s="242" t="s">
        <v>257</v>
      </c>
      <c r="E1207" s="253" t="s">
        <v>1</v>
      </c>
      <c r="F1207" s="254" t="s">
        <v>1664</v>
      </c>
      <c r="G1207" s="252"/>
      <c r="H1207" s="255">
        <v>128.126</v>
      </c>
      <c r="I1207" s="256"/>
      <c r="J1207" s="252"/>
      <c r="K1207" s="252"/>
      <c r="L1207" s="257"/>
      <c r="M1207" s="258"/>
      <c r="N1207" s="259"/>
      <c r="O1207" s="259"/>
      <c r="P1207" s="259"/>
      <c r="Q1207" s="259"/>
      <c r="R1207" s="259"/>
      <c r="S1207" s="259"/>
      <c r="T1207" s="260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61" t="s">
        <v>257</v>
      </c>
      <c r="AU1207" s="261" t="s">
        <v>89</v>
      </c>
      <c r="AV1207" s="13" t="s">
        <v>89</v>
      </c>
      <c r="AW1207" s="13" t="s">
        <v>35</v>
      </c>
      <c r="AX1207" s="13" t="s">
        <v>79</v>
      </c>
      <c r="AY1207" s="261" t="s">
        <v>156</v>
      </c>
    </row>
    <row r="1208" spans="1:51" s="14" customFormat="1" ht="12">
      <c r="A1208" s="14"/>
      <c r="B1208" s="262"/>
      <c r="C1208" s="263"/>
      <c r="D1208" s="242" t="s">
        <v>257</v>
      </c>
      <c r="E1208" s="264" t="s">
        <v>1</v>
      </c>
      <c r="F1208" s="265" t="s">
        <v>1665</v>
      </c>
      <c r="G1208" s="263"/>
      <c r="H1208" s="266">
        <v>128.126</v>
      </c>
      <c r="I1208" s="267"/>
      <c r="J1208" s="263"/>
      <c r="K1208" s="263"/>
      <c r="L1208" s="268"/>
      <c r="M1208" s="269"/>
      <c r="N1208" s="270"/>
      <c r="O1208" s="270"/>
      <c r="P1208" s="270"/>
      <c r="Q1208" s="270"/>
      <c r="R1208" s="270"/>
      <c r="S1208" s="270"/>
      <c r="T1208" s="271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72" t="s">
        <v>257</v>
      </c>
      <c r="AU1208" s="272" t="s">
        <v>89</v>
      </c>
      <c r="AV1208" s="14" t="s">
        <v>105</v>
      </c>
      <c r="AW1208" s="14" t="s">
        <v>35</v>
      </c>
      <c r="AX1208" s="14" t="s">
        <v>79</v>
      </c>
      <c r="AY1208" s="272" t="s">
        <v>156</v>
      </c>
    </row>
    <row r="1209" spans="1:51" s="13" customFormat="1" ht="12">
      <c r="A1209" s="13"/>
      <c r="B1209" s="251"/>
      <c r="C1209" s="252"/>
      <c r="D1209" s="242" t="s">
        <v>257</v>
      </c>
      <c r="E1209" s="253" t="s">
        <v>1</v>
      </c>
      <c r="F1209" s="254" t="s">
        <v>684</v>
      </c>
      <c r="G1209" s="252"/>
      <c r="H1209" s="255">
        <v>12.2</v>
      </c>
      <c r="I1209" s="256"/>
      <c r="J1209" s="252"/>
      <c r="K1209" s="252"/>
      <c r="L1209" s="257"/>
      <c r="M1209" s="258"/>
      <c r="N1209" s="259"/>
      <c r="O1209" s="259"/>
      <c r="P1209" s="259"/>
      <c r="Q1209" s="259"/>
      <c r="R1209" s="259"/>
      <c r="S1209" s="259"/>
      <c r="T1209" s="260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1" t="s">
        <v>257</v>
      </c>
      <c r="AU1209" s="261" t="s">
        <v>89</v>
      </c>
      <c r="AV1209" s="13" t="s">
        <v>89</v>
      </c>
      <c r="AW1209" s="13" t="s">
        <v>35</v>
      </c>
      <c r="AX1209" s="13" t="s">
        <v>79</v>
      </c>
      <c r="AY1209" s="261" t="s">
        <v>156</v>
      </c>
    </row>
    <row r="1210" spans="1:51" s="14" customFormat="1" ht="12">
      <c r="A1210" s="14"/>
      <c r="B1210" s="262"/>
      <c r="C1210" s="263"/>
      <c r="D1210" s="242" t="s">
        <v>257</v>
      </c>
      <c r="E1210" s="264" t="s">
        <v>1</v>
      </c>
      <c r="F1210" s="265" t="s">
        <v>1666</v>
      </c>
      <c r="G1210" s="263"/>
      <c r="H1210" s="266">
        <v>12.2</v>
      </c>
      <c r="I1210" s="267"/>
      <c r="J1210" s="263"/>
      <c r="K1210" s="263"/>
      <c r="L1210" s="268"/>
      <c r="M1210" s="269"/>
      <c r="N1210" s="270"/>
      <c r="O1210" s="270"/>
      <c r="P1210" s="270"/>
      <c r="Q1210" s="270"/>
      <c r="R1210" s="270"/>
      <c r="S1210" s="270"/>
      <c r="T1210" s="271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72" t="s">
        <v>257</v>
      </c>
      <c r="AU1210" s="272" t="s">
        <v>89</v>
      </c>
      <c r="AV1210" s="14" t="s">
        <v>105</v>
      </c>
      <c r="AW1210" s="14" t="s">
        <v>35</v>
      </c>
      <c r="AX1210" s="14" t="s">
        <v>79</v>
      </c>
      <c r="AY1210" s="272" t="s">
        <v>156</v>
      </c>
    </row>
    <row r="1211" spans="1:51" s="13" customFormat="1" ht="12">
      <c r="A1211" s="13"/>
      <c r="B1211" s="251"/>
      <c r="C1211" s="252"/>
      <c r="D1211" s="242" t="s">
        <v>257</v>
      </c>
      <c r="E1211" s="253" t="s">
        <v>1</v>
      </c>
      <c r="F1211" s="254" t="s">
        <v>1667</v>
      </c>
      <c r="G1211" s="252"/>
      <c r="H1211" s="255">
        <v>15.96</v>
      </c>
      <c r="I1211" s="256"/>
      <c r="J1211" s="252"/>
      <c r="K1211" s="252"/>
      <c r="L1211" s="257"/>
      <c r="M1211" s="258"/>
      <c r="N1211" s="259"/>
      <c r="O1211" s="259"/>
      <c r="P1211" s="259"/>
      <c r="Q1211" s="259"/>
      <c r="R1211" s="259"/>
      <c r="S1211" s="259"/>
      <c r="T1211" s="260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61" t="s">
        <v>257</v>
      </c>
      <c r="AU1211" s="261" t="s">
        <v>89</v>
      </c>
      <c r="AV1211" s="13" t="s">
        <v>89</v>
      </c>
      <c r="AW1211" s="13" t="s">
        <v>35</v>
      </c>
      <c r="AX1211" s="13" t="s">
        <v>79</v>
      </c>
      <c r="AY1211" s="261" t="s">
        <v>156</v>
      </c>
    </row>
    <row r="1212" spans="1:51" s="13" customFormat="1" ht="12">
      <c r="A1212" s="13"/>
      <c r="B1212" s="251"/>
      <c r="C1212" s="252"/>
      <c r="D1212" s="242" t="s">
        <v>257</v>
      </c>
      <c r="E1212" s="253" t="s">
        <v>1</v>
      </c>
      <c r="F1212" s="254" t="s">
        <v>1668</v>
      </c>
      <c r="G1212" s="252"/>
      <c r="H1212" s="255">
        <v>71.82</v>
      </c>
      <c r="I1212" s="256"/>
      <c r="J1212" s="252"/>
      <c r="K1212" s="252"/>
      <c r="L1212" s="257"/>
      <c r="M1212" s="258"/>
      <c r="N1212" s="259"/>
      <c r="O1212" s="259"/>
      <c r="P1212" s="259"/>
      <c r="Q1212" s="259"/>
      <c r="R1212" s="259"/>
      <c r="S1212" s="259"/>
      <c r="T1212" s="260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61" t="s">
        <v>257</v>
      </c>
      <c r="AU1212" s="261" t="s">
        <v>89</v>
      </c>
      <c r="AV1212" s="13" t="s">
        <v>89</v>
      </c>
      <c r="AW1212" s="13" t="s">
        <v>35</v>
      </c>
      <c r="AX1212" s="13" t="s">
        <v>79</v>
      </c>
      <c r="AY1212" s="261" t="s">
        <v>156</v>
      </c>
    </row>
    <row r="1213" spans="1:51" s="13" customFormat="1" ht="12">
      <c r="A1213" s="13"/>
      <c r="B1213" s="251"/>
      <c r="C1213" s="252"/>
      <c r="D1213" s="242" t="s">
        <v>257</v>
      </c>
      <c r="E1213" s="253" t="s">
        <v>1</v>
      </c>
      <c r="F1213" s="254" t="s">
        <v>1669</v>
      </c>
      <c r="G1213" s="252"/>
      <c r="H1213" s="255">
        <v>61</v>
      </c>
      <c r="I1213" s="256"/>
      <c r="J1213" s="252"/>
      <c r="K1213" s="252"/>
      <c r="L1213" s="257"/>
      <c r="M1213" s="258"/>
      <c r="N1213" s="259"/>
      <c r="O1213" s="259"/>
      <c r="P1213" s="259"/>
      <c r="Q1213" s="259"/>
      <c r="R1213" s="259"/>
      <c r="S1213" s="259"/>
      <c r="T1213" s="260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1" t="s">
        <v>257</v>
      </c>
      <c r="AU1213" s="261" t="s">
        <v>89</v>
      </c>
      <c r="AV1213" s="13" t="s">
        <v>89</v>
      </c>
      <c r="AW1213" s="13" t="s">
        <v>35</v>
      </c>
      <c r="AX1213" s="13" t="s">
        <v>79</v>
      </c>
      <c r="AY1213" s="261" t="s">
        <v>156</v>
      </c>
    </row>
    <row r="1214" spans="1:51" s="14" customFormat="1" ht="12">
      <c r="A1214" s="14"/>
      <c r="B1214" s="262"/>
      <c r="C1214" s="263"/>
      <c r="D1214" s="242" t="s">
        <v>257</v>
      </c>
      <c r="E1214" s="264" t="s">
        <v>1</v>
      </c>
      <c r="F1214" s="265" t="s">
        <v>522</v>
      </c>
      <c r="G1214" s="263"/>
      <c r="H1214" s="266">
        <v>148.78</v>
      </c>
      <c r="I1214" s="267"/>
      <c r="J1214" s="263"/>
      <c r="K1214" s="263"/>
      <c r="L1214" s="268"/>
      <c r="M1214" s="269"/>
      <c r="N1214" s="270"/>
      <c r="O1214" s="270"/>
      <c r="P1214" s="270"/>
      <c r="Q1214" s="270"/>
      <c r="R1214" s="270"/>
      <c r="S1214" s="270"/>
      <c r="T1214" s="271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72" t="s">
        <v>257</v>
      </c>
      <c r="AU1214" s="272" t="s">
        <v>89</v>
      </c>
      <c r="AV1214" s="14" t="s">
        <v>105</v>
      </c>
      <c r="AW1214" s="14" t="s">
        <v>35</v>
      </c>
      <c r="AX1214" s="14" t="s">
        <v>79</v>
      </c>
      <c r="AY1214" s="272" t="s">
        <v>156</v>
      </c>
    </row>
    <row r="1215" spans="1:51" s="13" customFormat="1" ht="12">
      <c r="A1215" s="13"/>
      <c r="B1215" s="251"/>
      <c r="C1215" s="252"/>
      <c r="D1215" s="242" t="s">
        <v>257</v>
      </c>
      <c r="E1215" s="253" t="s">
        <v>1</v>
      </c>
      <c r="F1215" s="254" t="s">
        <v>1670</v>
      </c>
      <c r="G1215" s="252"/>
      <c r="H1215" s="255">
        <v>212</v>
      </c>
      <c r="I1215" s="256"/>
      <c r="J1215" s="252"/>
      <c r="K1215" s="252"/>
      <c r="L1215" s="257"/>
      <c r="M1215" s="258"/>
      <c r="N1215" s="259"/>
      <c r="O1215" s="259"/>
      <c r="P1215" s="259"/>
      <c r="Q1215" s="259"/>
      <c r="R1215" s="259"/>
      <c r="S1215" s="259"/>
      <c r="T1215" s="260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1" t="s">
        <v>257</v>
      </c>
      <c r="AU1215" s="261" t="s">
        <v>89</v>
      </c>
      <c r="AV1215" s="13" t="s">
        <v>89</v>
      </c>
      <c r="AW1215" s="13" t="s">
        <v>35</v>
      </c>
      <c r="AX1215" s="13" t="s">
        <v>79</v>
      </c>
      <c r="AY1215" s="261" t="s">
        <v>156</v>
      </c>
    </row>
    <row r="1216" spans="1:51" s="14" customFormat="1" ht="12">
      <c r="A1216" s="14"/>
      <c r="B1216" s="262"/>
      <c r="C1216" s="263"/>
      <c r="D1216" s="242" t="s">
        <v>257</v>
      </c>
      <c r="E1216" s="264" t="s">
        <v>1</v>
      </c>
      <c r="F1216" s="265" t="s">
        <v>1671</v>
      </c>
      <c r="G1216" s="263"/>
      <c r="H1216" s="266">
        <v>212</v>
      </c>
      <c r="I1216" s="267"/>
      <c r="J1216" s="263"/>
      <c r="K1216" s="263"/>
      <c r="L1216" s="268"/>
      <c r="M1216" s="269"/>
      <c r="N1216" s="270"/>
      <c r="O1216" s="270"/>
      <c r="P1216" s="270"/>
      <c r="Q1216" s="270"/>
      <c r="R1216" s="270"/>
      <c r="S1216" s="270"/>
      <c r="T1216" s="271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72" t="s">
        <v>257</v>
      </c>
      <c r="AU1216" s="272" t="s">
        <v>89</v>
      </c>
      <c r="AV1216" s="14" t="s">
        <v>105</v>
      </c>
      <c r="AW1216" s="14" t="s">
        <v>35</v>
      </c>
      <c r="AX1216" s="14" t="s">
        <v>79</v>
      </c>
      <c r="AY1216" s="272" t="s">
        <v>156</v>
      </c>
    </row>
    <row r="1217" spans="1:51" s="15" customFormat="1" ht="12">
      <c r="A1217" s="15"/>
      <c r="B1217" s="284"/>
      <c r="C1217" s="285"/>
      <c r="D1217" s="242" t="s">
        <v>257</v>
      </c>
      <c r="E1217" s="286" t="s">
        <v>1</v>
      </c>
      <c r="F1217" s="287" t="s">
        <v>342</v>
      </c>
      <c r="G1217" s="285"/>
      <c r="H1217" s="288">
        <v>635.4859999999999</v>
      </c>
      <c r="I1217" s="289"/>
      <c r="J1217" s="285"/>
      <c r="K1217" s="285"/>
      <c r="L1217" s="290"/>
      <c r="M1217" s="291"/>
      <c r="N1217" s="292"/>
      <c r="O1217" s="292"/>
      <c r="P1217" s="292"/>
      <c r="Q1217" s="292"/>
      <c r="R1217" s="292"/>
      <c r="S1217" s="292"/>
      <c r="T1217" s="293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94" t="s">
        <v>257</v>
      </c>
      <c r="AU1217" s="294" t="s">
        <v>89</v>
      </c>
      <c r="AV1217" s="15" t="s">
        <v>155</v>
      </c>
      <c r="AW1217" s="15" t="s">
        <v>35</v>
      </c>
      <c r="AX1217" s="15" t="s">
        <v>87</v>
      </c>
      <c r="AY1217" s="294" t="s">
        <v>156</v>
      </c>
    </row>
    <row r="1218" spans="1:65" s="2" customFormat="1" ht="37.8" customHeight="1">
      <c r="A1218" s="38"/>
      <c r="B1218" s="39"/>
      <c r="C1218" s="228" t="s">
        <v>1672</v>
      </c>
      <c r="D1218" s="228" t="s">
        <v>159</v>
      </c>
      <c r="E1218" s="229" t="s">
        <v>1673</v>
      </c>
      <c r="F1218" s="230" t="s">
        <v>1674</v>
      </c>
      <c r="G1218" s="231" t="s">
        <v>245</v>
      </c>
      <c r="H1218" s="232">
        <v>146.85</v>
      </c>
      <c r="I1218" s="233"/>
      <c r="J1218" s="234">
        <f>ROUND(I1218*H1218,2)</f>
        <v>0</v>
      </c>
      <c r="K1218" s="235"/>
      <c r="L1218" s="44"/>
      <c r="M1218" s="236" t="s">
        <v>1</v>
      </c>
      <c r="N1218" s="237" t="s">
        <v>44</v>
      </c>
      <c r="O1218" s="91"/>
      <c r="P1218" s="238">
        <f>O1218*H1218</f>
        <v>0</v>
      </c>
      <c r="Q1218" s="238">
        <v>0.00026</v>
      </c>
      <c r="R1218" s="238">
        <f>Q1218*H1218</f>
        <v>0.03818099999999999</v>
      </c>
      <c r="S1218" s="238">
        <v>0</v>
      </c>
      <c r="T1218" s="239">
        <f>S1218*H1218</f>
        <v>0</v>
      </c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R1218" s="240" t="s">
        <v>327</v>
      </c>
      <c r="AT1218" s="240" t="s">
        <v>159</v>
      </c>
      <c r="AU1218" s="240" t="s">
        <v>89</v>
      </c>
      <c r="AY1218" s="17" t="s">
        <v>156</v>
      </c>
      <c r="BE1218" s="241">
        <f>IF(N1218="základní",J1218,0)</f>
        <v>0</v>
      </c>
      <c r="BF1218" s="241">
        <f>IF(N1218="snížená",J1218,0)</f>
        <v>0</v>
      </c>
      <c r="BG1218" s="241">
        <f>IF(N1218="zákl. přenesená",J1218,0)</f>
        <v>0</v>
      </c>
      <c r="BH1218" s="241">
        <f>IF(N1218="sníž. přenesená",J1218,0)</f>
        <v>0</v>
      </c>
      <c r="BI1218" s="241">
        <f>IF(N1218="nulová",J1218,0)</f>
        <v>0</v>
      </c>
      <c r="BJ1218" s="17" t="s">
        <v>87</v>
      </c>
      <c r="BK1218" s="241">
        <f>ROUND(I1218*H1218,2)</f>
        <v>0</v>
      </c>
      <c r="BL1218" s="17" t="s">
        <v>327</v>
      </c>
      <c r="BM1218" s="240" t="s">
        <v>1675</v>
      </c>
    </row>
    <row r="1219" spans="1:47" s="2" customFormat="1" ht="12">
      <c r="A1219" s="38"/>
      <c r="B1219" s="39"/>
      <c r="C1219" s="40"/>
      <c r="D1219" s="242" t="s">
        <v>165</v>
      </c>
      <c r="E1219" s="40"/>
      <c r="F1219" s="243" t="s">
        <v>1656</v>
      </c>
      <c r="G1219" s="40"/>
      <c r="H1219" s="40"/>
      <c r="I1219" s="244"/>
      <c r="J1219" s="40"/>
      <c r="K1219" s="40"/>
      <c r="L1219" s="44"/>
      <c r="M1219" s="245"/>
      <c r="N1219" s="246"/>
      <c r="O1219" s="91"/>
      <c r="P1219" s="91"/>
      <c r="Q1219" s="91"/>
      <c r="R1219" s="91"/>
      <c r="S1219" s="91"/>
      <c r="T1219" s="92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T1219" s="17" t="s">
        <v>165</v>
      </c>
      <c r="AU1219" s="17" t="s">
        <v>89</v>
      </c>
    </row>
    <row r="1220" spans="1:51" s="13" customFormat="1" ht="12">
      <c r="A1220" s="13"/>
      <c r="B1220" s="251"/>
      <c r="C1220" s="252"/>
      <c r="D1220" s="242" t="s">
        <v>257</v>
      </c>
      <c r="E1220" s="253" t="s">
        <v>1</v>
      </c>
      <c r="F1220" s="254" t="s">
        <v>1676</v>
      </c>
      <c r="G1220" s="252"/>
      <c r="H1220" s="255">
        <v>17.27</v>
      </c>
      <c r="I1220" s="256"/>
      <c r="J1220" s="252"/>
      <c r="K1220" s="252"/>
      <c r="L1220" s="257"/>
      <c r="M1220" s="258"/>
      <c r="N1220" s="259"/>
      <c r="O1220" s="259"/>
      <c r="P1220" s="259"/>
      <c r="Q1220" s="259"/>
      <c r="R1220" s="259"/>
      <c r="S1220" s="259"/>
      <c r="T1220" s="260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61" t="s">
        <v>257</v>
      </c>
      <c r="AU1220" s="261" t="s">
        <v>89</v>
      </c>
      <c r="AV1220" s="13" t="s">
        <v>89</v>
      </c>
      <c r="AW1220" s="13" t="s">
        <v>35</v>
      </c>
      <c r="AX1220" s="13" t="s">
        <v>79</v>
      </c>
      <c r="AY1220" s="261" t="s">
        <v>156</v>
      </c>
    </row>
    <row r="1221" spans="1:51" s="13" customFormat="1" ht="12">
      <c r="A1221" s="13"/>
      <c r="B1221" s="251"/>
      <c r="C1221" s="252"/>
      <c r="D1221" s="242" t="s">
        <v>257</v>
      </c>
      <c r="E1221" s="253" t="s">
        <v>1</v>
      </c>
      <c r="F1221" s="254" t="s">
        <v>1677</v>
      </c>
      <c r="G1221" s="252"/>
      <c r="H1221" s="255">
        <v>88.88</v>
      </c>
      <c r="I1221" s="256"/>
      <c r="J1221" s="252"/>
      <c r="K1221" s="252"/>
      <c r="L1221" s="257"/>
      <c r="M1221" s="258"/>
      <c r="N1221" s="259"/>
      <c r="O1221" s="259"/>
      <c r="P1221" s="259"/>
      <c r="Q1221" s="259"/>
      <c r="R1221" s="259"/>
      <c r="S1221" s="259"/>
      <c r="T1221" s="260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61" t="s">
        <v>257</v>
      </c>
      <c r="AU1221" s="261" t="s">
        <v>89</v>
      </c>
      <c r="AV1221" s="13" t="s">
        <v>89</v>
      </c>
      <c r="AW1221" s="13" t="s">
        <v>35</v>
      </c>
      <c r="AX1221" s="13" t="s">
        <v>79</v>
      </c>
      <c r="AY1221" s="261" t="s">
        <v>156</v>
      </c>
    </row>
    <row r="1222" spans="1:51" s="13" customFormat="1" ht="12">
      <c r="A1222" s="13"/>
      <c r="B1222" s="251"/>
      <c r="C1222" s="252"/>
      <c r="D1222" s="242" t="s">
        <v>257</v>
      </c>
      <c r="E1222" s="253" t="s">
        <v>1</v>
      </c>
      <c r="F1222" s="254" t="s">
        <v>1678</v>
      </c>
      <c r="G1222" s="252"/>
      <c r="H1222" s="255">
        <v>40.7</v>
      </c>
      <c r="I1222" s="256"/>
      <c r="J1222" s="252"/>
      <c r="K1222" s="252"/>
      <c r="L1222" s="257"/>
      <c r="M1222" s="258"/>
      <c r="N1222" s="259"/>
      <c r="O1222" s="259"/>
      <c r="P1222" s="259"/>
      <c r="Q1222" s="259"/>
      <c r="R1222" s="259"/>
      <c r="S1222" s="259"/>
      <c r="T1222" s="260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1" t="s">
        <v>257</v>
      </c>
      <c r="AU1222" s="261" t="s">
        <v>89</v>
      </c>
      <c r="AV1222" s="13" t="s">
        <v>89</v>
      </c>
      <c r="AW1222" s="13" t="s">
        <v>35</v>
      </c>
      <c r="AX1222" s="13" t="s">
        <v>79</v>
      </c>
      <c r="AY1222" s="261" t="s">
        <v>156</v>
      </c>
    </row>
    <row r="1223" spans="1:51" s="14" customFormat="1" ht="12">
      <c r="A1223" s="14"/>
      <c r="B1223" s="262"/>
      <c r="C1223" s="263"/>
      <c r="D1223" s="242" t="s">
        <v>257</v>
      </c>
      <c r="E1223" s="264" t="s">
        <v>1</v>
      </c>
      <c r="F1223" s="265" t="s">
        <v>1679</v>
      </c>
      <c r="G1223" s="263"/>
      <c r="H1223" s="266">
        <v>146.85</v>
      </c>
      <c r="I1223" s="267"/>
      <c r="J1223" s="263"/>
      <c r="K1223" s="263"/>
      <c r="L1223" s="268"/>
      <c r="M1223" s="269"/>
      <c r="N1223" s="270"/>
      <c r="O1223" s="270"/>
      <c r="P1223" s="270"/>
      <c r="Q1223" s="270"/>
      <c r="R1223" s="270"/>
      <c r="S1223" s="270"/>
      <c r="T1223" s="271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72" t="s">
        <v>257</v>
      </c>
      <c r="AU1223" s="272" t="s">
        <v>89</v>
      </c>
      <c r="AV1223" s="14" t="s">
        <v>105</v>
      </c>
      <c r="AW1223" s="14" t="s">
        <v>35</v>
      </c>
      <c r="AX1223" s="14" t="s">
        <v>87</v>
      </c>
      <c r="AY1223" s="272" t="s">
        <v>156</v>
      </c>
    </row>
    <row r="1224" spans="1:63" s="12" customFormat="1" ht="22.8" customHeight="1">
      <c r="A1224" s="12"/>
      <c r="B1224" s="212"/>
      <c r="C1224" s="213"/>
      <c r="D1224" s="214" t="s">
        <v>78</v>
      </c>
      <c r="E1224" s="226" t="s">
        <v>1680</v>
      </c>
      <c r="F1224" s="226" t="s">
        <v>1681</v>
      </c>
      <c r="G1224" s="213"/>
      <c r="H1224" s="213"/>
      <c r="I1224" s="216"/>
      <c r="J1224" s="227">
        <f>BK1224</f>
        <v>0</v>
      </c>
      <c r="K1224" s="213"/>
      <c r="L1224" s="218"/>
      <c r="M1224" s="219"/>
      <c r="N1224" s="220"/>
      <c r="O1224" s="220"/>
      <c r="P1224" s="221">
        <f>SUM(P1225:P1226)</f>
        <v>0</v>
      </c>
      <c r="Q1224" s="220"/>
      <c r="R1224" s="221">
        <f>SUM(R1225:R1226)</f>
        <v>0</v>
      </c>
      <c r="S1224" s="220"/>
      <c r="T1224" s="222">
        <f>SUM(T1225:T1226)</f>
        <v>0</v>
      </c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R1224" s="223" t="s">
        <v>89</v>
      </c>
      <c r="AT1224" s="224" t="s">
        <v>78</v>
      </c>
      <c r="AU1224" s="224" t="s">
        <v>87</v>
      </c>
      <c r="AY1224" s="223" t="s">
        <v>156</v>
      </c>
      <c r="BK1224" s="225">
        <f>SUM(BK1225:BK1226)</f>
        <v>0</v>
      </c>
    </row>
    <row r="1225" spans="1:65" s="2" customFormat="1" ht="24.15" customHeight="1">
      <c r="A1225" s="38"/>
      <c r="B1225" s="39"/>
      <c r="C1225" s="228" t="s">
        <v>1682</v>
      </c>
      <c r="D1225" s="228" t="s">
        <v>159</v>
      </c>
      <c r="E1225" s="229" t="s">
        <v>1683</v>
      </c>
      <c r="F1225" s="230" t="s">
        <v>1684</v>
      </c>
      <c r="G1225" s="231" t="s">
        <v>245</v>
      </c>
      <c r="H1225" s="232">
        <v>40.6</v>
      </c>
      <c r="I1225" s="233"/>
      <c r="J1225" s="234">
        <f>ROUND(I1225*H1225,2)</f>
        <v>0</v>
      </c>
      <c r="K1225" s="235"/>
      <c r="L1225" s="44"/>
      <c r="M1225" s="236" t="s">
        <v>1</v>
      </c>
      <c r="N1225" s="237" t="s">
        <v>44</v>
      </c>
      <c r="O1225" s="91"/>
      <c r="P1225" s="238">
        <f>O1225*H1225</f>
        <v>0</v>
      </c>
      <c r="Q1225" s="238">
        <v>0</v>
      </c>
      <c r="R1225" s="238">
        <f>Q1225*H1225</f>
        <v>0</v>
      </c>
      <c r="S1225" s="238">
        <v>0</v>
      </c>
      <c r="T1225" s="239">
        <f>S1225*H1225</f>
        <v>0</v>
      </c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R1225" s="240" t="s">
        <v>327</v>
      </c>
      <c r="AT1225" s="240" t="s">
        <v>159</v>
      </c>
      <c r="AU1225" s="240" t="s">
        <v>89</v>
      </c>
      <c r="AY1225" s="17" t="s">
        <v>156</v>
      </c>
      <c r="BE1225" s="241">
        <f>IF(N1225="základní",J1225,0)</f>
        <v>0</v>
      </c>
      <c r="BF1225" s="241">
        <f>IF(N1225="snížená",J1225,0)</f>
        <v>0</v>
      </c>
      <c r="BG1225" s="241">
        <f>IF(N1225="zákl. přenesená",J1225,0)</f>
        <v>0</v>
      </c>
      <c r="BH1225" s="241">
        <f>IF(N1225="sníž. přenesená",J1225,0)</f>
        <v>0</v>
      </c>
      <c r="BI1225" s="241">
        <f>IF(N1225="nulová",J1225,0)</f>
        <v>0</v>
      </c>
      <c r="BJ1225" s="17" t="s">
        <v>87</v>
      </c>
      <c r="BK1225" s="241">
        <f>ROUND(I1225*H1225,2)</f>
        <v>0</v>
      </c>
      <c r="BL1225" s="17" t="s">
        <v>327</v>
      </c>
      <c r="BM1225" s="240" t="s">
        <v>1685</v>
      </c>
    </row>
    <row r="1226" spans="1:47" s="2" customFormat="1" ht="12">
      <c r="A1226" s="38"/>
      <c r="B1226" s="39"/>
      <c r="C1226" s="40"/>
      <c r="D1226" s="242" t="s">
        <v>165</v>
      </c>
      <c r="E1226" s="40"/>
      <c r="F1226" s="243" t="s">
        <v>1686</v>
      </c>
      <c r="G1226" s="40"/>
      <c r="H1226" s="40"/>
      <c r="I1226" s="244"/>
      <c r="J1226" s="40"/>
      <c r="K1226" s="40"/>
      <c r="L1226" s="44"/>
      <c r="M1226" s="245"/>
      <c r="N1226" s="246"/>
      <c r="O1226" s="91"/>
      <c r="P1226" s="91"/>
      <c r="Q1226" s="91"/>
      <c r="R1226" s="91"/>
      <c r="S1226" s="91"/>
      <c r="T1226" s="92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T1226" s="17" t="s">
        <v>165</v>
      </c>
      <c r="AU1226" s="17" t="s">
        <v>89</v>
      </c>
    </row>
    <row r="1227" spans="1:63" s="12" customFormat="1" ht="25.9" customHeight="1">
      <c r="A1227" s="12"/>
      <c r="B1227" s="212"/>
      <c r="C1227" s="213"/>
      <c r="D1227" s="214" t="s">
        <v>78</v>
      </c>
      <c r="E1227" s="215" t="s">
        <v>312</v>
      </c>
      <c r="F1227" s="215" t="s">
        <v>1687</v>
      </c>
      <c r="G1227" s="213"/>
      <c r="H1227" s="213"/>
      <c r="I1227" s="216"/>
      <c r="J1227" s="217">
        <f>BK1227</f>
        <v>0</v>
      </c>
      <c r="K1227" s="213"/>
      <c r="L1227" s="218"/>
      <c r="M1227" s="219"/>
      <c r="N1227" s="220"/>
      <c r="O1227" s="220"/>
      <c r="P1227" s="221">
        <f>P1228</f>
        <v>0</v>
      </c>
      <c r="Q1227" s="220"/>
      <c r="R1227" s="221">
        <f>R1228</f>
        <v>0.26532</v>
      </c>
      <c r="S1227" s="220"/>
      <c r="T1227" s="222">
        <f>T1228</f>
        <v>0</v>
      </c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R1227" s="223" t="s">
        <v>105</v>
      </c>
      <c r="AT1227" s="224" t="s">
        <v>78</v>
      </c>
      <c r="AU1227" s="224" t="s">
        <v>79</v>
      </c>
      <c r="AY1227" s="223" t="s">
        <v>156</v>
      </c>
      <c r="BK1227" s="225">
        <f>BK1228</f>
        <v>0</v>
      </c>
    </row>
    <row r="1228" spans="1:63" s="12" customFormat="1" ht="22.8" customHeight="1">
      <c r="A1228" s="12"/>
      <c r="B1228" s="212"/>
      <c r="C1228" s="213"/>
      <c r="D1228" s="214" t="s">
        <v>78</v>
      </c>
      <c r="E1228" s="226" t="s">
        <v>1688</v>
      </c>
      <c r="F1228" s="226" t="s">
        <v>1689</v>
      </c>
      <c r="G1228" s="213"/>
      <c r="H1228" s="213"/>
      <c r="I1228" s="216"/>
      <c r="J1228" s="227">
        <f>BK1228</f>
        <v>0</v>
      </c>
      <c r="K1228" s="213"/>
      <c r="L1228" s="218"/>
      <c r="M1228" s="219"/>
      <c r="N1228" s="220"/>
      <c r="O1228" s="220"/>
      <c r="P1228" s="221">
        <f>SUM(P1229:P1236)</f>
        <v>0</v>
      </c>
      <c r="Q1228" s="220"/>
      <c r="R1228" s="221">
        <f>SUM(R1229:R1236)</f>
        <v>0.26532</v>
      </c>
      <c r="S1228" s="220"/>
      <c r="T1228" s="222">
        <f>SUM(T1229:T1236)</f>
        <v>0</v>
      </c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R1228" s="223" t="s">
        <v>105</v>
      </c>
      <c r="AT1228" s="224" t="s">
        <v>78</v>
      </c>
      <c r="AU1228" s="224" t="s">
        <v>87</v>
      </c>
      <c r="AY1228" s="223" t="s">
        <v>156</v>
      </c>
      <c r="BK1228" s="225">
        <f>SUM(BK1229:BK1236)</f>
        <v>0</v>
      </c>
    </row>
    <row r="1229" spans="1:65" s="2" customFormat="1" ht="24.15" customHeight="1">
      <c r="A1229" s="38"/>
      <c r="B1229" s="39"/>
      <c r="C1229" s="228" t="s">
        <v>1690</v>
      </c>
      <c r="D1229" s="228" t="s">
        <v>159</v>
      </c>
      <c r="E1229" s="229" t="s">
        <v>1691</v>
      </c>
      <c r="F1229" s="230" t="s">
        <v>1692</v>
      </c>
      <c r="G1229" s="231" t="s">
        <v>330</v>
      </c>
      <c r="H1229" s="232">
        <v>1303</v>
      </c>
      <c r="I1229" s="233"/>
      <c r="J1229" s="234">
        <f>ROUND(I1229*H1229,2)</f>
        <v>0</v>
      </c>
      <c r="K1229" s="235"/>
      <c r="L1229" s="44"/>
      <c r="M1229" s="236" t="s">
        <v>1</v>
      </c>
      <c r="N1229" s="237" t="s">
        <v>44</v>
      </c>
      <c r="O1229" s="91"/>
      <c r="P1229" s="238">
        <f>O1229*H1229</f>
        <v>0</v>
      </c>
      <c r="Q1229" s="238">
        <v>0</v>
      </c>
      <c r="R1229" s="238">
        <f>Q1229*H1229</f>
        <v>0</v>
      </c>
      <c r="S1229" s="238">
        <v>0</v>
      </c>
      <c r="T1229" s="239">
        <f>S1229*H1229</f>
        <v>0</v>
      </c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R1229" s="240" t="s">
        <v>665</v>
      </c>
      <c r="AT1229" s="240" t="s">
        <v>159</v>
      </c>
      <c r="AU1229" s="240" t="s">
        <v>89</v>
      </c>
      <c r="AY1229" s="17" t="s">
        <v>156</v>
      </c>
      <c r="BE1229" s="241">
        <f>IF(N1229="základní",J1229,0)</f>
        <v>0</v>
      </c>
      <c r="BF1229" s="241">
        <f>IF(N1229="snížená",J1229,0)</f>
        <v>0</v>
      </c>
      <c r="BG1229" s="241">
        <f>IF(N1229="zákl. přenesená",J1229,0)</f>
        <v>0</v>
      </c>
      <c r="BH1229" s="241">
        <f>IF(N1229="sníž. přenesená",J1229,0)</f>
        <v>0</v>
      </c>
      <c r="BI1229" s="241">
        <f>IF(N1229="nulová",J1229,0)</f>
        <v>0</v>
      </c>
      <c r="BJ1229" s="17" t="s">
        <v>87</v>
      </c>
      <c r="BK1229" s="241">
        <f>ROUND(I1229*H1229,2)</f>
        <v>0</v>
      </c>
      <c r="BL1229" s="17" t="s">
        <v>665</v>
      </c>
      <c r="BM1229" s="240" t="s">
        <v>1693</v>
      </c>
    </row>
    <row r="1230" spans="1:47" s="2" customFormat="1" ht="12">
      <c r="A1230" s="38"/>
      <c r="B1230" s="39"/>
      <c r="C1230" s="40"/>
      <c r="D1230" s="242" t="s">
        <v>165</v>
      </c>
      <c r="E1230" s="40"/>
      <c r="F1230" s="243" t="s">
        <v>1692</v>
      </c>
      <c r="G1230" s="40"/>
      <c r="H1230" s="40"/>
      <c r="I1230" s="244"/>
      <c r="J1230" s="40"/>
      <c r="K1230" s="40"/>
      <c r="L1230" s="44"/>
      <c r="M1230" s="245"/>
      <c r="N1230" s="246"/>
      <c r="O1230" s="91"/>
      <c r="P1230" s="91"/>
      <c r="Q1230" s="91"/>
      <c r="R1230" s="91"/>
      <c r="S1230" s="91"/>
      <c r="T1230" s="92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T1230" s="17" t="s">
        <v>165</v>
      </c>
      <c r="AU1230" s="17" t="s">
        <v>89</v>
      </c>
    </row>
    <row r="1231" spans="1:51" s="13" customFormat="1" ht="12">
      <c r="A1231" s="13"/>
      <c r="B1231" s="251"/>
      <c r="C1231" s="252"/>
      <c r="D1231" s="242" t="s">
        <v>257</v>
      </c>
      <c r="E1231" s="253" t="s">
        <v>1</v>
      </c>
      <c r="F1231" s="254" t="s">
        <v>1694</v>
      </c>
      <c r="G1231" s="252"/>
      <c r="H1231" s="255">
        <v>1303</v>
      </c>
      <c r="I1231" s="256"/>
      <c r="J1231" s="252"/>
      <c r="K1231" s="252"/>
      <c r="L1231" s="257"/>
      <c r="M1231" s="258"/>
      <c r="N1231" s="259"/>
      <c r="O1231" s="259"/>
      <c r="P1231" s="259"/>
      <c r="Q1231" s="259"/>
      <c r="R1231" s="259"/>
      <c r="S1231" s="259"/>
      <c r="T1231" s="260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1" t="s">
        <v>257</v>
      </c>
      <c r="AU1231" s="261" t="s">
        <v>89</v>
      </c>
      <c r="AV1231" s="13" t="s">
        <v>89</v>
      </c>
      <c r="AW1231" s="13" t="s">
        <v>35</v>
      </c>
      <c r="AX1231" s="13" t="s">
        <v>79</v>
      </c>
      <c r="AY1231" s="261" t="s">
        <v>156</v>
      </c>
    </row>
    <row r="1232" spans="1:51" s="14" customFormat="1" ht="12">
      <c r="A1232" s="14"/>
      <c r="B1232" s="262"/>
      <c r="C1232" s="263"/>
      <c r="D1232" s="242" t="s">
        <v>257</v>
      </c>
      <c r="E1232" s="264" t="s">
        <v>1</v>
      </c>
      <c r="F1232" s="265" t="s">
        <v>259</v>
      </c>
      <c r="G1232" s="263"/>
      <c r="H1232" s="266">
        <v>1303</v>
      </c>
      <c r="I1232" s="267"/>
      <c r="J1232" s="263"/>
      <c r="K1232" s="263"/>
      <c r="L1232" s="268"/>
      <c r="M1232" s="269"/>
      <c r="N1232" s="270"/>
      <c r="O1232" s="270"/>
      <c r="P1232" s="270"/>
      <c r="Q1232" s="270"/>
      <c r="R1232" s="270"/>
      <c r="S1232" s="270"/>
      <c r="T1232" s="271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2" t="s">
        <v>257</v>
      </c>
      <c r="AU1232" s="272" t="s">
        <v>89</v>
      </c>
      <c r="AV1232" s="14" t="s">
        <v>105</v>
      </c>
      <c r="AW1232" s="14" t="s">
        <v>35</v>
      </c>
      <c r="AX1232" s="14" t="s">
        <v>87</v>
      </c>
      <c r="AY1232" s="272" t="s">
        <v>156</v>
      </c>
    </row>
    <row r="1233" spans="1:65" s="2" customFormat="1" ht="37.8" customHeight="1">
      <c r="A1233" s="38"/>
      <c r="B1233" s="39"/>
      <c r="C1233" s="228" t="s">
        <v>1695</v>
      </c>
      <c r="D1233" s="228" t="s">
        <v>159</v>
      </c>
      <c r="E1233" s="229" t="s">
        <v>590</v>
      </c>
      <c r="F1233" s="230" t="s">
        <v>591</v>
      </c>
      <c r="G1233" s="231" t="s">
        <v>245</v>
      </c>
      <c r="H1233" s="232">
        <v>36</v>
      </c>
      <c r="I1233" s="233"/>
      <c r="J1233" s="234">
        <f>ROUND(I1233*H1233,2)</f>
        <v>0</v>
      </c>
      <c r="K1233" s="235"/>
      <c r="L1233" s="44"/>
      <c r="M1233" s="236" t="s">
        <v>1</v>
      </c>
      <c r="N1233" s="237" t="s">
        <v>44</v>
      </c>
      <c r="O1233" s="91"/>
      <c r="P1233" s="238">
        <f>O1233*H1233</f>
        <v>0</v>
      </c>
      <c r="Q1233" s="238">
        <v>0.00737</v>
      </c>
      <c r="R1233" s="238">
        <f>Q1233*H1233</f>
        <v>0.26532</v>
      </c>
      <c r="S1233" s="238">
        <v>0</v>
      </c>
      <c r="T1233" s="239">
        <f>S1233*H1233</f>
        <v>0</v>
      </c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R1233" s="240" t="s">
        <v>155</v>
      </c>
      <c r="AT1233" s="240" t="s">
        <v>159</v>
      </c>
      <c r="AU1233" s="240" t="s">
        <v>89</v>
      </c>
      <c r="AY1233" s="17" t="s">
        <v>156</v>
      </c>
      <c r="BE1233" s="241">
        <f>IF(N1233="základní",J1233,0)</f>
        <v>0</v>
      </c>
      <c r="BF1233" s="241">
        <f>IF(N1233="snížená",J1233,0)</f>
        <v>0</v>
      </c>
      <c r="BG1233" s="241">
        <f>IF(N1233="zákl. přenesená",J1233,0)</f>
        <v>0</v>
      </c>
      <c r="BH1233" s="241">
        <f>IF(N1233="sníž. přenesená",J1233,0)</f>
        <v>0</v>
      </c>
      <c r="BI1233" s="241">
        <f>IF(N1233="nulová",J1233,0)</f>
        <v>0</v>
      </c>
      <c r="BJ1233" s="17" t="s">
        <v>87</v>
      </c>
      <c r="BK1233" s="241">
        <f>ROUND(I1233*H1233,2)</f>
        <v>0</v>
      </c>
      <c r="BL1233" s="17" t="s">
        <v>155</v>
      </c>
      <c r="BM1233" s="240" t="s">
        <v>1696</v>
      </c>
    </row>
    <row r="1234" spans="1:47" s="2" customFormat="1" ht="12">
      <c r="A1234" s="38"/>
      <c r="B1234" s="39"/>
      <c r="C1234" s="40"/>
      <c r="D1234" s="242" t="s">
        <v>165</v>
      </c>
      <c r="E1234" s="40"/>
      <c r="F1234" s="243" t="s">
        <v>591</v>
      </c>
      <c r="G1234" s="40"/>
      <c r="H1234" s="40"/>
      <c r="I1234" s="244"/>
      <c r="J1234" s="40"/>
      <c r="K1234" s="40"/>
      <c r="L1234" s="44"/>
      <c r="M1234" s="245"/>
      <c r="N1234" s="246"/>
      <c r="O1234" s="91"/>
      <c r="P1234" s="91"/>
      <c r="Q1234" s="91"/>
      <c r="R1234" s="91"/>
      <c r="S1234" s="91"/>
      <c r="T1234" s="92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T1234" s="17" t="s">
        <v>165</v>
      </c>
      <c r="AU1234" s="17" t="s">
        <v>89</v>
      </c>
    </row>
    <row r="1235" spans="1:65" s="2" customFormat="1" ht="24.15" customHeight="1">
      <c r="A1235" s="38"/>
      <c r="B1235" s="39"/>
      <c r="C1235" s="273" t="s">
        <v>1697</v>
      </c>
      <c r="D1235" s="273" t="s">
        <v>312</v>
      </c>
      <c r="E1235" s="274" t="s">
        <v>1698</v>
      </c>
      <c r="F1235" s="275" t="s">
        <v>1699</v>
      </c>
      <c r="G1235" s="276" t="s">
        <v>162</v>
      </c>
      <c r="H1235" s="277">
        <v>2</v>
      </c>
      <c r="I1235" s="278"/>
      <c r="J1235" s="279">
        <f>ROUND(I1235*H1235,2)</f>
        <v>0</v>
      </c>
      <c r="K1235" s="280"/>
      <c r="L1235" s="281"/>
      <c r="M1235" s="282" t="s">
        <v>1</v>
      </c>
      <c r="N1235" s="283" t="s">
        <v>44</v>
      </c>
      <c r="O1235" s="91"/>
      <c r="P1235" s="238">
        <f>O1235*H1235</f>
        <v>0</v>
      </c>
      <c r="Q1235" s="238">
        <v>0</v>
      </c>
      <c r="R1235" s="238">
        <f>Q1235*H1235</f>
        <v>0</v>
      </c>
      <c r="S1235" s="238">
        <v>0</v>
      </c>
      <c r="T1235" s="239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40" t="s">
        <v>193</v>
      </c>
      <c r="AT1235" s="240" t="s">
        <v>312</v>
      </c>
      <c r="AU1235" s="240" t="s">
        <v>89</v>
      </c>
      <c r="AY1235" s="17" t="s">
        <v>156</v>
      </c>
      <c r="BE1235" s="241">
        <f>IF(N1235="základní",J1235,0)</f>
        <v>0</v>
      </c>
      <c r="BF1235" s="241">
        <f>IF(N1235="snížená",J1235,0)</f>
        <v>0</v>
      </c>
      <c r="BG1235" s="241">
        <f>IF(N1235="zákl. přenesená",J1235,0)</f>
        <v>0</v>
      </c>
      <c r="BH1235" s="241">
        <f>IF(N1235="sníž. přenesená",J1235,0)</f>
        <v>0</v>
      </c>
      <c r="BI1235" s="241">
        <f>IF(N1235="nulová",J1235,0)</f>
        <v>0</v>
      </c>
      <c r="BJ1235" s="17" t="s">
        <v>87</v>
      </c>
      <c r="BK1235" s="241">
        <f>ROUND(I1235*H1235,2)</f>
        <v>0</v>
      </c>
      <c r="BL1235" s="17" t="s">
        <v>155</v>
      </c>
      <c r="BM1235" s="240" t="s">
        <v>1700</v>
      </c>
    </row>
    <row r="1236" spans="1:47" s="2" customFormat="1" ht="12">
      <c r="A1236" s="38"/>
      <c r="B1236" s="39"/>
      <c r="C1236" s="40"/>
      <c r="D1236" s="242" t="s">
        <v>165</v>
      </c>
      <c r="E1236" s="40"/>
      <c r="F1236" s="243" t="s">
        <v>1699</v>
      </c>
      <c r="G1236" s="40"/>
      <c r="H1236" s="40"/>
      <c r="I1236" s="244"/>
      <c r="J1236" s="40"/>
      <c r="K1236" s="40"/>
      <c r="L1236" s="44"/>
      <c r="M1236" s="245"/>
      <c r="N1236" s="246"/>
      <c r="O1236" s="91"/>
      <c r="P1236" s="91"/>
      <c r="Q1236" s="91"/>
      <c r="R1236" s="91"/>
      <c r="S1236" s="91"/>
      <c r="T1236" s="92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T1236" s="17" t="s">
        <v>165</v>
      </c>
      <c r="AU1236" s="17" t="s">
        <v>89</v>
      </c>
    </row>
    <row r="1237" spans="1:63" s="12" customFormat="1" ht="25.9" customHeight="1">
      <c r="A1237" s="12"/>
      <c r="B1237" s="212"/>
      <c r="C1237" s="213"/>
      <c r="D1237" s="214" t="s">
        <v>78</v>
      </c>
      <c r="E1237" s="215" t="s">
        <v>1701</v>
      </c>
      <c r="F1237" s="215" t="s">
        <v>1702</v>
      </c>
      <c r="G1237" s="213"/>
      <c r="H1237" s="213"/>
      <c r="I1237" s="216"/>
      <c r="J1237" s="217">
        <f>BK1237</f>
        <v>0</v>
      </c>
      <c r="K1237" s="213"/>
      <c r="L1237" s="218"/>
      <c r="M1237" s="219"/>
      <c r="N1237" s="220"/>
      <c r="O1237" s="220"/>
      <c r="P1237" s="221">
        <f>SUM(P1238:P1239)</f>
        <v>0</v>
      </c>
      <c r="Q1237" s="220"/>
      <c r="R1237" s="221">
        <f>SUM(R1238:R1239)</f>
        <v>0</v>
      </c>
      <c r="S1237" s="220"/>
      <c r="T1237" s="222">
        <f>SUM(T1238:T1239)</f>
        <v>0</v>
      </c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R1237" s="223" t="s">
        <v>155</v>
      </c>
      <c r="AT1237" s="224" t="s">
        <v>78</v>
      </c>
      <c r="AU1237" s="224" t="s">
        <v>79</v>
      </c>
      <c r="AY1237" s="223" t="s">
        <v>156</v>
      </c>
      <c r="BK1237" s="225">
        <f>SUM(BK1238:BK1239)</f>
        <v>0</v>
      </c>
    </row>
    <row r="1238" spans="1:65" s="2" customFormat="1" ht="16.5" customHeight="1">
      <c r="A1238" s="38"/>
      <c r="B1238" s="39"/>
      <c r="C1238" s="228" t="s">
        <v>1703</v>
      </c>
      <c r="D1238" s="228" t="s">
        <v>159</v>
      </c>
      <c r="E1238" s="229" t="s">
        <v>1704</v>
      </c>
      <c r="F1238" s="230" t="s">
        <v>1705</v>
      </c>
      <c r="G1238" s="231" t="s">
        <v>162</v>
      </c>
      <c r="H1238" s="232">
        <v>1</v>
      </c>
      <c r="I1238" s="233"/>
      <c r="J1238" s="234">
        <f>ROUND(I1238*H1238,2)</f>
        <v>0</v>
      </c>
      <c r="K1238" s="235"/>
      <c r="L1238" s="44"/>
      <c r="M1238" s="236" t="s">
        <v>1</v>
      </c>
      <c r="N1238" s="237" t="s">
        <v>44</v>
      </c>
      <c r="O1238" s="91"/>
      <c r="P1238" s="238">
        <f>O1238*H1238</f>
        <v>0</v>
      </c>
      <c r="Q1238" s="238">
        <v>0</v>
      </c>
      <c r="R1238" s="238">
        <f>Q1238*H1238</f>
        <v>0</v>
      </c>
      <c r="S1238" s="238">
        <v>0</v>
      </c>
      <c r="T1238" s="239">
        <f>S1238*H1238</f>
        <v>0</v>
      </c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R1238" s="240" t="s">
        <v>1706</v>
      </c>
      <c r="AT1238" s="240" t="s">
        <v>159</v>
      </c>
      <c r="AU1238" s="240" t="s">
        <v>87</v>
      </c>
      <c r="AY1238" s="17" t="s">
        <v>156</v>
      </c>
      <c r="BE1238" s="241">
        <f>IF(N1238="základní",J1238,0)</f>
        <v>0</v>
      </c>
      <c r="BF1238" s="241">
        <f>IF(N1238="snížená",J1238,0)</f>
        <v>0</v>
      </c>
      <c r="BG1238" s="241">
        <f>IF(N1238="zákl. přenesená",J1238,0)</f>
        <v>0</v>
      </c>
      <c r="BH1238" s="241">
        <f>IF(N1238="sníž. přenesená",J1238,0)</f>
        <v>0</v>
      </c>
      <c r="BI1238" s="241">
        <f>IF(N1238="nulová",J1238,0)</f>
        <v>0</v>
      </c>
      <c r="BJ1238" s="17" t="s">
        <v>87</v>
      </c>
      <c r="BK1238" s="241">
        <f>ROUND(I1238*H1238,2)</f>
        <v>0</v>
      </c>
      <c r="BL1238" s="17" t="s">
        <v>1706</v>
      </c>
      <c r="BM1238" s="240" t="s">
        <v>1707</v>
      </c>
    </row>
    <row r="1239" spans="1:47" s="2" customFormat="1" ht="12">
      <c r="A1239" s="38"/>
      <c r="B1239" s="39"/>
      <c r="C1239" s="40"/>
      <c r="D1239" s="242" t="s">
        <v>165</v>
      </c>
      <c r="E1239" s="40"/>
      <c r="F1239" s="243" t="s">
        <v>1705</v>
      </c>
      <c r="G1239" s="40"/>
      <c r="H1239" s="40"/>
      <c r="I1239" s="244"/>
      <c r="J1239" s="40"/>
      <c r="K1239" s="40"/>
      <c r="L1239" s="44"/>
      <c r="M1239" s="245"/>
      <c r="N1239" s="246"/>
      <c r="O1239" s="91"/>
      <c r="P1239" s="91"/>
      <c r="Q1239" s="91"/>
      <c r="R1239" s="91"/>
      <c r="S1239" s="91"/>
      <c r="T1239" s="92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T1239" s="17" t="s">
        <v>165</v>
      </c>
      <c r="AU1239" s="17" t="s">
        <v>87</v>
      </c>
    </row>
    <row r="1240" spans="1:63" s="12" customFormat="1" ht="25.9" customHeight="1">
      <c r="A1240" s="12"/>
      <c r="B1240" s="212"/>
      <c r="C1240" s="213"/>
      <c r="D1240" s="214" t="s">
        <v>78</v>
      </c>
      <c r="E1240" s="215" t="s">
        <v>1702</v>
      </c>
      <c r="F1240" s="215" t="s">
        <v>1702</v>
      </c>
      <c r="G1240" s="213"/>
      <c r="H1240" s="213"/>
      <c r="I1240" s="216"/>
      <c r="J1240" s="217">
        <f>BK1240</f>
        <v>0</v>
      </c>
      <c r="K1240" s="213"/>
      <c r="L1240" s="218"/>
      <c r="M1240" s="219"/>
      <c r="N1240" s="220"/>
      <c r="O1240" s="220"/>
      <c r="P1240" s="221">
        <f>P1241+P1244</f>
        <v>0</v>
      </c>
      <c r="Q1240" s="220"/>
      <c r="R1240" s="221">
        <f>R1241+R1244</f>
        <v>0</v>
      </c>
      <c r="S1240" s="220"/>
      <c r="T1240" s="222">
        <f>T1241+T1244</f>
        <v>0</v>
      </c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R1240" s="223" t="s">
        <v>155</v>
      </c>
      <c r="AT1240" s="224" t="s">
        <v>78</v>
      </c>
      <c r="AU1240" s="224" t="s">
        <v>79</v>
      </c>
      <c r="AY1240" s="223" t="s">
        <v>156</v>
      </c>
      <c r="BK1240" s="225">
        <f>BK1241+BK1244</f>
        <v>0</v>
      </c>
    </row>
    <row r="1241" spans="1:63" s="12" customFormat="1" ht="22.8" customHeight="1">
      <c r="A1241" s="12"/>
      <c r="B1241" s="212"/>
      <c r="C1241" s="213"/>
      <c r="D1241" s="214" t="s">
        <v>78</v>
      </c>
      <c r="E1241" s="226" t="s">
        <v>1708</v>
      </c>
      <c r="F1241" s="226" t="s">
        <v>1709</v>
      </c>
      <c r="G1241" s="213"/>
      <c r="H1241" s="213"/>
      <c r="I1241" s="216"/>
      <c r="J1241" s="227">
        <f>BK1241</f>
        <v>0</v>
      </c>
      <c r="K1241" s="213"/>
      <c r="L1241" s="218"/>
      <c r="M1241" s="219"/>
      <c r="N1241" s="220"/>
      <c r="O1241" s="220"/>
      <c r="P1241" s="221">
        <f>SUM(P1242:P1243)</f>
        <v>0</v>
      </c>
      <c r="Q1241" s="220"/>
      <c r="R1241" s="221">
        <f>SUM(R1242:R1243)</f>
        <v>0</v>
      </c>
      <c r="S1241" s="220"/>
      <c r="T1241" s="222">
        <f>SUM(T1242:T1243)</f>
        <v>0</v>
      </c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R1241" s="223" t="s">
        <v>155</v>
      </c>
      <c r="AT1241" s="224" t="s">
        <v>78</v>
      </c>
      <c r="AU1241" s="224" t="s">
        <v>87</v>
      </c>
      <c r="AY1241" s="223" t="s">
        <v>156</v>
      </c>
      <c r="BK1241" s="225">
        <f>SUM(BK1242:BK1243)</f>
        <v>0</v>
      </c>
    </row>
    <row r="1242" spans="1:65" s="2" customFormat="1" ht="16.5" customHeight="1">
      <c r="A1242" s="38"/>
      <c r="B1242" s="39"/>
      <c r="C1242" s="228" t="s">
        <v>1710</v>
      </c>
      <c r="D1242" s="228" t="s">
        <v>159</v>
      </c>
      <c r="E1242" s="229" t="s">
        <v>1711</v>
      </c>
      <c r="F1242" s="230" t="s">
        <v>1712</v>
      </c>
      <c r="G1242" s="231" t="s">
        <v>162</v>
      </c>
      <c r="H1242" s="232">
        <v>1</v>
      </c>
      <c r="I1242" s="233"/>
      <c r="J1242" s="234">
        <f>ROUND(I1242*H1242,2)</f>
        <v>0</v>
      </c>
      <c r="K1242" s="235"/>
      <c r="L1242" s="44"/>
      <c r="M1242" s="236" t="s">
        <v>1</v>
      </c>
      <c r="N1242" s="237" t="s">
        <v>44</v>
      </c>
      <c r="O1242" s="91"/>
      <c r="P1242" s="238">
        <f>O1242*H1242</f>
        <v>0</v>
      </c>
      <c r="Q1242" s="238">
        <v>0</v>
      </c>
      <c r="R1242" s="238">
        <f>Q1242*H1242</f>
        <v>0</v>
      </c>
      <c r="S1242" s="238">
        <v>0</v>
      </c>
      <c r="T1242" s="239">
        <f>S1242*H1242</f>
        <v>0</v>
      </c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R1242" s="240" t="s">
        <v>1706</v>
      </c>
      <c r="AT1242" s="240" t="s">
        <v>159</v>
      </c>
      <c r="AU1242" s="240" t="s">
        <v>89</v>
      </c>
      <c r="AY1242" s="17" t="s">
        <v>156</v>
      </c>
      <c r="BE1242" s="241">
        <f>IF(N1242="základní",J1242,0)</f>
        <v>0</v>
      </c>
      <c r="BF1242" s="241">
        <f>IF(N1242="snížená",J1242,0)</f>
        <v>0</v>
      </c>
      <c r="BG1242" s="241">
        <f>IF(N1242="zákl. přenesená",J1242,0)</f>
        <v>0</v>
      </c>
      <c r="BH1242" s="241">
        <f>IF(N1242="sníž. přenesená",J1242,0)</f>
        <v>0</v>
      </c>
      <c r="BI1242" s="241">
        <f>IF(N1242="nulová",J1242,0)</f>
        <v>0</v>
      </c>
      <c r="BJ1242" s="17" t="s">
        <v>87</v>
      </c>
      <c r="BK1242" s="241">
        <f>ROUND(I1242*H1242,2)</f>
        <v>0</v>
      </c>
      <c r="BL1242" s="17" t="s">
        <v>1706</v>
      </c>
      <c r="BM1242" s="240" t="s">
        <v>1713</v>
      </c>
    </row>
    <row r="1243" spans="1:47" s="2" customFormat="1" ht="12">
      <c r="A1243" s="38"/>
      <c r="B1243" s="39"/>
      <c r="C1243" s="40"/>
      <c r="D1243" s="242" t="s">
        <v>165</v>
      </c>
      <c r="E1243" s="40"/>
      <c r="F1243" s="243" t="s">
        <v>1712</v>
      </c>
      <c r="G1243" s="40"/>
      <c r="H1243" s="40"/>
      <c r="I1243" s="244"/>
      <c r="J1243" s="40"/>
      <c r="K1243" s="40"/>
      <c r="L1243" s="44"/>
      <c r="M1243" s="245"/>
      <c r="N1243" s="246"/>
      <c r="O1243" s="91"/>
      <c r="P1243" s="91"/>
      <c r="Q1243" s="91"/>
      <c r="R1243" s="91"/>
      <c r="S1243" s="91"/>
      <c r="T1243" s="92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T1243" s="17" t="s">
        <v>165</v>
      </c>
      <c r="AU1243" s="17" t="s">
        <v>89</v>
      </c>
    </row>
    <row r="1244" spans="1:63" s="12" customFormat="1" ht="22.8" customHeight="1">
      <c r="A1244" s="12"/>
      <c r="B1244" s="212"/>
      <c r="C1244" s="213"/>
      <c r="D1244" s="214" t="s">
        <v>78</v>
      </c>
      <c r="E1244" s="226" t="s">
        <v>1714</v>
      </c>
      <c r="F1244" s="226" t="s">
        <v>1715</v>
      </c>
      <c r="G1244" s="213"/>
      <c r="H1244" s="213"/>
      <c r="I1244" s="216"/>
      <c r="J1244" s="227">
        <f>BK1244</f>
        <v>0</v>
      </c>
      <c r="K1244" s="213"/>
      <c r="L1244" s="218"/>
      <c r="M1244" s="219"/>
      <c r="N1244" s="220"/>
      <c r="O1244" s="220"/>
      <c r="P1244" s="221">
        <f>SUM(P1245:P1248)</f>
        <v>0</v>
      </c>
      <c r="Q1244" s="220"/>
      <c r="R1244" s="221">
        <f>SUM(R1245:R1248)</f>
        <v>0</v>
      </c>
      <c r="S1244" s="220"/>
      <c r="T1244" s="222">
        <f>SUM(T1245:T1248)</f>
        <v>0</v>
      </c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R1244" s="223" t="s">
        <v>155</v>
      </c>
      <c r="AT1244" s="224" t="s">
        <v>78</v>
      </c>
      <c r="AU1244" s="224" t="s">
        <v>87</v>
      </c>
      <c r="AY1244" s="223" t="s">
        <v>156</v>
      </c>
      <c r="BK1244" s="225">
        <f>SUM(BK1245:BK1248)</f>
        <v>0</v>
      </c>
    </row>
    <row r="1245" spans="1:65" s="2" customFormat="1" ht="16.5" customHeight="1">
      <c r="A1245" s="38"/>
      <c r="B1245" s="39"/>
      <c r="C1245" s="228" t="s">
        <v>1716</v>
      </c>
      <c r="D1245" s="228" t="s">
        <v>159</v>
      </c>
      <c r="E1245" s="229" t="s">
        <v>1717</v>
      </c>
      <c r="F1245" s="230" t="s">
        <v>1718</v>
      </c>
      <c r="G1245" s="231" t="s">
        <v>162</v>
      </c>
      <c r="H1245" s="232">
        <v>1</v>
      </c>
      <c r="I1245" s="233"/>
      <c r="J1245" s="234">
        <f>ROUND(I1245*H1245,2)</f>
        <v>0</v>
      </c>
      <c r="K1245" s="235"/>
      <c r="L1245" s="44"/>
      <c r="M1245" s="236" t="s">
        <v>1</v>
      </c>
      <c r="N1245" s="237" t="s">
        <v>44</v>
      </c>
      <c r="O1245" s="91"/>
      <c r="P1245" s="238">
        <f>O1245*H1245</f>
        <v>0</v>
      </c>
      <c r="Q1245" s="238">
        <v>0</v>
      </c>
      <c r="R1245" s="238">
        <f>Q1245*H1245</f>
        <v>0</v>
      </c>
      <c r="S1245" s="238">
        <v>0</v>
      </c>
      <c r="T1245" s="239">
        <f>S1245*H1245</f>
        <v>0</v>
      </c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R1245" s="240" t="s">
        <v>1706</v>
      </c>
      <c r="AT1245" s="240" t="s">
        <v>159</v>
      </c>
      <c r="AU1245" s="240" t="s">
        <v>89</v>
      </c>
      <c r="AY1245" s="17" t="s">
        <v>156</v>
      </c>
      <c r="BE1245" s="241">
        <f>IF(N1245="základní",J1245,0)</f>
        <v>0</v>
      </c>
      <c r="BF1245" s="241">
        <f>IF(N1245="snížená",J1245,0)</f>
        <v>0</v>
      </c>
      <c r="BG1245" s="241">
        <f>IF(N1245="zákl. přenesená",J1245,0)</f>
        <v>0</v>
      </c>
      <c r="BH1245" s="241">
        <f>IF(N1245="sníž. přenesená",J1245,0)</f>
        <v>0</v>
      </c>
      <c r="BI1245" s="241">
        <f>IF(N1245="nulová",J1245,0)</f>
        <v>0</v>
      </c>
      <c r="BJ1245" s="17" t="s">
        <v>87</v>
      </c>
      <c r="BK1245" s="241">
        <f>ROUND(I1245*H1245,2)</f>
        <v>0</v>
      </c>
      <c r="BL1245" s="17" t="s">
        <v>1706</v>
      </c>
      <c r="BM1245" s="240" t="s">
        <v>1719</v>
      </c>
    </row>
    <row r="1246" spans="1:47" s="2" customFormat="1" ht="12">
      <c r="A1246" s="38"/>
      <c r="B1246" s="39"/>
      <c r="C1246" s="40"/>
      <c r="D1246" s="242" t="s">
        <v>165</v>
      </c>
      <c r="E1246" s="40"/>
      <c r="F1246" s="243" t="s">
        <v>1718</v>
      </c>
      <c r="G1246" s="40"/>
      <c r="H1246" s="40"/>
      <c r="I1246" s="244"/>
      <c r="J1246" s="40"/>
      <c r="K1246" s="40"/>
      <c r="L1246" s="44"/>
      <c r="M1246" s="245"/>
      <c r="N1246" s="246"/>
      <c r="O1246" s="91"/>
      <c r="P1246" s="91"/>
      <c r="Q1246" s="91"/>
      <c r="R1246" s="91"/>
      <c r="S1246" s="91"/>
      <c r="T1246" s="92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T1246" s="17" t="s">
        <v>165</v>
      </c>
      <c r="AU1246" s="17" t="s">
        <v>89</v>
      </c>
    </row>
    <row r="1247" spans="1:65" s="2" customFormat="1" ht="16.5" customHeight="1">
      <c r="A1247" s="38"/>
      <c r="B1247" s="39"/>
      <c r="C1247" s="228" t="s">
        <v>1720</v>
      </c>
      <c r="D1247" s="228" t="s">
        <v>159</v>
      </c>
      <c r="E1247" s="229" t="s">
        <v>1721</v>
      </c>
      <c r="F1247" s="230" t="s">
        <v>1722</v>
      </c>
      <c r="G1247" s="231" t="s">
        <v>162</v>
      </c>
      <c r="H1247" s="232">
        <v>1</v>
      </c>
      <c r="I1247" s="233"/>
      <c r="J1247" s="234">
        <f>ROUND(I1247*H1247,2)</f>
        <v>0</v>
      </c>
      <c r="K1247" s="235"/>
      <c r="L1247" s="44"/>
      <c r="M1247" s="236" t="s">
        <v>1</v>
      </c>
      <c r="N1247" s="237" t="s">
        <v>44</v>
      </c>
      <c r="O1247" s="91"/>
      <c r="P1247" s="238">
        <f>O1247*H1247</f>
        <v>0</v>
      </c>
      <c r="Q1247" s="238">
        <v>0</v>
      </c>
      <c r="R1247" s="238">
        <f>Q1247*H1247</f>
        <v>0</v>
      </c>
      <c r="S1247" s="238">
        <v>0</v>
      </c>
      <c r="T1247" s="239">
        <f>S1247*H1247</f>
        <v>0</v>
      </c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R1247" s="240" t="s">
        <v>1706</v>
      </c>
      <c r="AT1247" s="240" t="s">
        <v>159</v>
      </c>
      <c r="AU1247" s="240" t="s">
        <v>89</v>
      </c>
      <c r="AY1247" s="17" t="s">
        <v>156</v>
      </c>
      <c r="BE1247" s="241">
        <f>IF(N1247="základní",J1247,0)</f>
        <v>0</v>
      </c>
      <c r="BF1247" s="241">
        <f>IF(N1247="snížená",J1247,0)</f>
        <v>0</v>
      </c>
      <c r="BG1247" s="241">
        <f>IF(N1247="zákl. přenesená",J1247,0)</f>
        <v>0</v>
      </c>
      <c r="BH1247" s="241">
        <f>IF(N1247="sníž. přenesená",J1247,0)</f>
        <v>0</v>
      </c>
      <c r="BI1247" s="241">
        <f>IF(N1247="nulová",J1247,0)</f>
        <v>0</v>
      </c>
      <c r="BJ1247" s="17" t="s">
        <v>87</v>
      </c>
      <c r="BK1247" s="241">
        <f>ROUND(I1247*H1247,2)</f>
        <v>0</v>
      </c>
      <c r="BL1247" s="17" t="s">
        <v>1706</v>
      </c>
      <c r="BM1247" s="240" t="s">
        <v>1723</v>
      </c>
    </row>
    <row r="1248" spans="1:47" s="2" customFormat="1" ht="12">
      <c r="A1248" s="38"/>
      <c r="B1248" s="39"/>
      <c r="C1248" s="40"/>
      <c r="D1248" s="242" t="s">
        <v>165</v>
      </c>
      <c r="E1248" s="40"/>
      <c r="F1248" s="243" t="s">
        <v>1722</v>
      </c>
      <c r="G1248" s="40"/>
      <c r="H1248" s="40"/>
      <c r="I1248" s="244"/>
      <c r="J1248" s="40"/>
      <c r="K1248" s="40"/>
      <c r="L1248" s="44"/>
      <c r="M1248" s="247"/>
      <c r="N1248" s="248"/>
      <c r="O1248" s="249"/>
      <c r="P1248" s="249"/>
      <c r="Q1248" s="249"/>
      <c r="R1248" s="249"/>
      <c r="S1248" s="249"/>
      <c r="T1248" s="250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T1248" s="17" t="s">
        <v>165</v>
      </c>
      <c r="AU1248" s="17" t="s">
        <v>89</v>
      </c>
    </row>
    <row r="1249" spans="1:31" s="2" customFormat="1" ht="6.95" customHeight="1">
      <c r="A1249" s="38"/>
      <c r="B1249" s="66"/>
      <c r="C1249" s="67"/>
      <c r="D1249" s="67"/>
      <c r="E1249" s="67"/>
      <c r="F1249" s="67"/>
      <c r="G1249" s="67"/>
      <c r="H1249" s="67"/>
      <c r="I1249" s="67"/>
      <c r="J1249" s="67"/>
      <c r="K1249" s="67"/>
      <c r="L1249" s="44"/>
      <c r="M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</row>
  </sheetData>
  <sheetProtection password="CC35" sheet="1" objects="1" scenarios="1" formatColumns="0" formatRows="0" autoFilter="0"/>
  <autoFilter ref="C145:K1248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1724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1725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1726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20. 6. 2022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36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38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39</v>
      </c>
      <c r="E32" s="38"/>
      <c r="F32" s="38"/>
      <c r="G32" s="38"/>
      <c r="H32" s="38"/>
      <c r="I32" s="38"/>
      <c r="J32" s="161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41</v>
      </c>
      <c r="G34" s="38"/>
      <c r="H34" s="38"/>
      <c r="I34" s="162" t="s">
        <v>40</v>
      </c>
      <c r="J34" s="162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43</v>
      </c>
      <c r="E35" s="151" t="s">
        <v>44</v>
      </c>
      <c r="F35" s="164">
        <f>ROUND((SUM(BE124:BE158)),2)</f>
        <v>0</v>
      </c>
      <c r="G35" s="38"/>
      <c r="H35" s="38"/>
      <c r="I35" s="165">
        <v>0.21</v>
      </c>
      <c r="J35" s="164">
        <f>ROUND(((SUM(BE124:BE158))*I35),2)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45</v>
      </c>
      <c r="F36" s="164">
        <f>ROUND((SUM(BF124:BF158)),2)</f>
        <v>0</v>
      </c>
      <c r="G36" s="38"/>
      <c r="H36" s="38"/>
      <c r="I36" s="165">
        <v>0.15</v>
      </c>
      <c r="J36" s="164">
        <f>ROUND(((SUM(BF124:BF158))*I36),2)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ROUND((SUM(BG124:BG158)),2)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47</v>
      </c>
      <c r="F38" s="164">
        <f>ROUND((SUM(BH124:BH158)),2)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48</v>
      </c>
      <c r="F39" s="164">
        <f>ROUND((SUM(BI124:BI158)),2)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49</v>
      </c>
      <c r="E41" s="168"/>
      <c r="F41" s="168"/>
      <c r="G41" s="169" t="s">
        <v>50</v>
      </c>
      <c r="H41" s="170" t="s">
        <v>51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1724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1725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22015-D.1.4.a - 22015-D.1.4.a - Ústřední vytápění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Turnov</v>
      </c>
      <c r="G91" s="40"/>
      <c r="H91" s="40"/>
      <c r="I91" s="32" t="s">
        <v>22</v>
      </c>
      <c r="J91" s="79" t="str">
        <f>IF(J14="","",J14)</f>
        <v>20. 6. 2022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Turnov</v>
      </c>
      <c r="G93" s="40"/>
      <c r="H93" s="40"/>
      <c r="I93" s="32" t="s">
        <v>31</v>
      </c>
      <c r="J93" s="36" t="str">
        <f>E23</f>
        <v>PROFES PROJEKT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210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217</v>
      </c>
      <c r="E100" s="197"/>
      <c r="F100" s="197"/>
      <c r="G100" s="197"/>
      <c r="H100" s="197"/>
      <c r="I100" s="197"/>
      <c r="J100" s="198">
        <f>J126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9"/>
      <c r="C101" s="190"/>
      <c r="D101" s="191" t="s">
        <v>220</v>
      </c>
      <c r="E101" s="192"/>
      <c r="F101" s="192"/>
      <c r="G101" s="192"/>
      <c r="H101" s="192"/>
      <c r="I101" s="192"/>
      <c r="J101" s="193">
        <f>J129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1727</v>
      </c>
      <c r="E102" s="197"/>
      <c r="F102" s="197"/>
      <c r="G102" s="197"/>
      <c r="H102" s="197"/>
      <c r="I102" s="197"/>
      <c r="J102" s="198">
        <f>J130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140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4" t="str">
        <f>E7</f>
        <v>22015 - Přístavba k lůžkovému výtahu k objektu -A- Domova důchodců POHODA v Turnově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126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4" t="s">
        <v>1724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1725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22015-D.1.4.a - 22015-D.1.4.a - Ústřední vytápění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Turnov</v>
      </c>
      <c r="G118" s="40"/>
      <c r="H118" s="40"/>
      <c r="I118" s="32" t="s">
        <v>22</v>
      </c>
      <c r="J118" s="79" t="str">
        <f>IF(J14="","",J14)</f>
        <v>20. 6. 2022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24</v>
      </c>
      <c r="D120" s="40"/>
      <c r="E120" s="40"/>
      <c r="F120" s="27" t="str">
        <f>E17</f>
        <v>Město Turnov</v>
      </c>
      <c r="G120" s="40"/>
      <c r="H120" s="40"/>
      <c r="I120" s="32" t="s">
        <v>31</v>
      </c>
      <c r="J120" s="36" t="str">
        <f>E23</f>
        <v>PROFES PROJEKT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IF(E20="","",E20)</f>
        <v>Vyplň údaj</v>
      </c>
      <c r="G121" s="40"/>
      <c r="H121" s="40"/>
      <c r="I121" s="32" t="s">
        <v>36</v>
      </c>
      <c r="J121" s="36" t="str">
        <f>E26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0"/>
      <c r="B123" s="201"/>
      <c r="C123" s="202" t="s">
        <v>141</v>
      </c>
      <c r="D123" s="203" t="s">
        <v>64</v>
      </c>
      <c r="E123" s="203" t="s">
        <v>60</v>
      </c>
      <c r="F123" s="203" t="s">
        <v>61</v>
      </c>
      <c r="G123" s="203" t="s">
        <v>142</v>
      </c>
      <c r="H123" s="203" t="s">
        <v>143</v>
      </c>
      <c r="I123" s="203" t="s">
        <v>144</v>
      </c>
      <c r="J123" s="204" t="s">
        <v>130</v>
      </c>
      <c r="K123" s="205" t="s">
        <v>145</v>
      </c>
      <c r="L123" s="206"/>
      <c r="M123" s="100" t="s">
        <v>1</v>
      </c>
      <c r="N123" s="101" t="s">
        <v>43</v>
      </c>
      <c r="O123" s="101" t="s">
        <v>146</v>
      </c>
      <c r="P123" s="101" t="s">
        <v>147</v>
      </c>
      <c r="Q123" s="101" t="s">
        <v>148</v>
      </c>
      <c r="R123" s="101" t="s">
        <v>149</v>
      </c>
      <c r="S123" s="101" t="s">
        <v>150</v>
      </c>
      <c r="T123" s="102" t="s">
        <v>151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8"/>
      <c r="B124" s="39"/>
      <c r="C124" s="107" t="s">
        <v>152</v>
      </c>
      <c r="D124" s="40"/>
      <c r="E124" s="40"/>
      <c r="F124" s="40"/>
      <c r="G124" s="40"/>
      <c r="H124" s="40"/>
      <c r="I124" s="40"/>
      <c r="J124" s="207">
        <f>BK124</f>
        <v>0</v>
      </c>
      <c r="K124" s="40"/>
      <c r="L124" s="44"/>
      <c r="M124" s="103"/>
      <c r="N124" s="208"/>
      <c r="O124" s="104"/>
      <c r="P124" s="209">
        <f>P125+P129</f>
        <v>0</v>
      </c>
      <c r="Q124" s="104"/>
      <c r="R124" s="209">
        <f>R125+R129</f>
        <v>0.0044399999999999995</v>
      </c>
      <c r="S124" s="104"/>
      <c r="T124" s="210">
        <f>T125+T129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132</v>
      </c>
      <c r="BK124" s="211">
        <f>BK125+BK129</f>
        <v>0</v>
      </c>
    </row>
    <row r="125" spans="1:63" s="12" customFormat="1" ht="25.9" customHeight="1">
      <c r="A125" s="12"/>
      <c r="B125" s="212"/>
      <c r="C125" s="213"/>
      <c r="D125" s="214" t="s">
        <v>78</v>
      </c>
      <c r="E125" s="215" t="s">
        <v>240</v>
      </c>
      <c r="F125" s="215" t="s">
        <v>241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P126</f>
        <v>0</v>
      </c>
      <c r="Q125" s="220"/>
      <c r="R125" s="221">
        <f>R126</f>
        <v>0</v>
      </c>
      <c r="S125" s="220"/>
      <c r="T125" s="222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87</v>
      </c>
      <c r="AT125" s="224" t="s">
        <v>78</v>
      </c>
      <c r="AU125" s="224" t="s">
        <v>79</v>
      </c>
      <c r="AY125" s="223" t="s">
        <v>156</v>
      </c>
      <c r="BK125" s="225">
        <f>BK126</f>
        <v>0</v>
      </c>
    </row>
    <row r="126" spans="1:63" s="12" customFormat="1" ht="22.8" customHeight="1">
      <c r="A126" s="12"/>
      <c r="B126" s="212"/>
      <c r="C126" s="213"/>
      <c r="D126" s="214" t="s">
        <v>78</v>
      </c>
      <c r="E126" s="226" t="s">
        <v>199</v>
      </c>
      <c r="F126" s="226" t="s">
        <v>870</v>
      </c>
      <c r="G126" s="213"/>
      <c r="H126" s="213"/>
      <c r="I126" s="216"/>
      <c r="J126" s="227">
        <f>BK126</f>
        <v>0</v>
      </c>
      <c r="K126" s="213"/>
      <c r="L126" s="218"/>
      <c r="M126" s="219"/>
      <c r="N126" s="220"/>
      <c r="O126" s="220"/>
      <c r="P126" s="221">
        <f>SUM(P127:P128)</f>
        <v>0</v>
      </c>
      <c r="Q126" s="220"/>
      <c r="R126" s="221">
        <f>SUM(R127:R128)</f>
        <v>0</v>
      </c>
      <c r="S126" s="220"/>
      <c r="T126" s="222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87</v>
      </c>
      <c r="AT126" s="224" t="s">
        <v>78</v>
      </c>
      <c r="AU126" s="224" t="s">
        <v>87</v>
      </c>
      <c r="AY126" s="223" t="s">
        <v>156</v>
      </c>
      <c r="BK126" s="225">
        <f>SUM(BK127:BK128)</f>
        <v>0</v>
      </c>
    </row>
    <row r="127" spans="1:65" s="2" customFormat="1" ht="16.5" customHeight="1">
      <c r="A127" s="38"/>
      <c r="B127" s="39"/>
      <c r="C127" s="228" t="s">
        <v>87</v>
      </c>
      <c r="D127" s="228" t="s">
        <v>159</v>
      </c>
      <c r="E127" s="229" t="s">
        <v>1728</v>
      </c>
      <c r="F127" s="230" t="s">
        <v>1729</v>
      </c>
      <c r="G127" s="231" t="s">
        <v>162</v>
      </c>
      <c r="H127" s="232">
        <v>1</v>
      </c>
      <c r="I127" s="233"/>
      <c r="J127" s="234">
        <f>ROUND(I127*H127,2)</f>
        <v>0</v>
      </c>
      <c r="K127" s="235"/>
      <c r="L127" s="44"/>
      <c r="M127" s="236" t="s">
        <v>1</v>
      </c>
      <c r="N127" s="237" t="s">
        <v>44</v>
      </c>
      <c r="O127" s="91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155</v>
      </c>
      <c r="AT127" s="240" t="s">
        <v>159</v>
      </c>
      <c r="AU127" s="240" t="s">
        <v>89</v>
      </c>
      <c r="AY127" s="17" t="s">
        <v>156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87</v>
      </c>
      <c r="BK127" s="241">
        <f>ROUND(I127*H127,2)</f>
        <v>0</v>
      </c>
      <c r="BL127" s="17" t="s">
        <v>155</v>
      </c>
      <c r="BM127" s="240" t="s">
        <v>1730</v>
      </c>
    </row>
    <row r="128" spans="1:47" s="2" customFormat="1" ht="12">
      <c r="A128" s="38"/>
      <c r="B128" s="39"/>
      <c r="C128" s="40"/>
      <c r="D128" s="242" t="s">
        <v>165</v>
      </c>
      <c r="E128" s="40"/>
      <c r="F128" s="243" t="s">
        <v>1729</v>
      </c>
      <c r="G128" s="40"/>
      <c r="H128" s="40"/>
      <c r="I128" s="244"/>
      <c r="J128" s="40"/>
      <c r="K128" s="40"/>
      <c r="L128" s="44"/>
      <c r="M128" s="245"/>
      <c r="N128" s="24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165</v>
      </c>
      <c r="AU128" s="17" t="s">
        <v>89</v>
      </c>
    </row>
    <row r="129" spans="1:63" s="12" customFormat="1" ht="25.9" customHeight="1">
      <c r="A129" s="12"/>
      <c r="B129" s="212"/>
      <c r="C129" s="213"/>
      <c r="D129" s="214" t="s">
        <v>78</v>
      </c>
      <c r="E129" s="215" t="s">
        <v>1170</v>
      </c>
      <c r="F129" s="215" t="s">
        <v>1171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0.0044399999999999995</v>
      </c>
      <c r="S129" s="220"/>
      <c r="T129" s="222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89</v>
      </c>
      <c r="AT129" s="224" t="s">
        <v>78</v>
      </c>
      <c r="AU129" s="224" t="s">
        <v>79</v>
      </c>
      <c r="AY129" s="223" t="s">
        <v>156</v>
      </c>
      <c r="BK129" s="225">
        <f>BK130</f>
        <v>0</v>
      </c>
    </row>
    <row r="130" spans="1:63" s="12" customFormat="1" ht="22.8" customHeight="1">
      <c r="A130" s="12"/>
      <c r="B130" s="212"/>
      <c r="C130" s="213"/>
      <c r="D130" s="214" t="s">
        <v>78</v>
      </c>
      <c r="E130" s="226" t="s">
        <v>1731</v>
      </c>
      <c r="F130" s="226" t="s">
        <v>1732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SUM(P131:P158)</f>
        <v>0</v>
      </c>
      <c r="Q130" s="220"/>
      <c r="R130" s="221">
        <f>SUM(R131:R158)</f>
        <v>0.0044399999999999995</v>
      </c>
      <c r="S130" s="220"/>
      <c r="T130" s="222">
        <f>SUM(T131:T158)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89</v>
      </c>
      <c r="AT130" s="224" t="s">
        <v>78</v>
      </c>
      <c r="AU130" s="224" t="s">
        <v>87</v>
      </c>
      <c r="AY130" s="223" t="s">
        <v>156</v>
      </c>
      <c r="BK130" s="225">
        <f>SUM(BK131:BK158)</f>
        <v>0</v>
      </c>
    </row>
    <row r="131" spans="1:65" s="2" customFormat="1" ht="24.15" customHeight="1">
      <c r="A131" s="38"/>
      <c r="B131" s="39"/>
      <c r="C131" s="228" t="s">
        <v>89</v>
      </c>
      <c r="D131" s="228" t="s">
        <v>159</v>
      </c>
      <c r="E131" s="229" t="s">
        <v>1733</v>
      </c>
      <c r="F131" s="230" t="s">
        <v>1734</v>
      </c>
      <c r="G131" s="231" t="s">
        <v>254</v>
      </c>
      <c r="H131" s="232">
        <v>3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44</v>
      </c>
      <c r="O131" s="91"/>
      <c r="P131" s="238">
        <f>O131*H131</f>
        <v>0</v>
      </c>
      <c r="Q131" s="238">
        <v>0.00148</v>
      </c>
      <c r="R131" s="238">
        <f>Q131*H131</f>
        <v>0.0044399999999999995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327</v>
      </c>
      <c r="AT131" s="240" t="s">
        <v>159</v>
      </c>
      <c r="AU131" s="240" t="s">
        <v>89</v>
      </c>
      <c r="AY131" s="17" t="s">
        <v>156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87</v>
      </c>
      <c r="BK131" s="241">
        <f>ROUND(I131*H131,2)</f>
        <v>0</v>
      </c>
      <c r="BL131" s="17" t="s">
        <v>327</v>
      </c>
      <c r="BM131" s="240" t="s">
        <v>1735</v>
      </c>
    </row>
    <row r="132" spans="1:47" s="2" customFormat="1" ht="12">
      <c r="A132" s="38"/>
      <c r="B132" s="39"/>
      <c r="C132" s="40"/>
      <c r="D132" s="242" t="s">
        <v>165</v>
      </c>
      <c r="E132" s="40"/>
      <c r="F132" s="243" t="s">
        <v>1736</v>
      </c>
      <c r="G132" s="40"/>
      <c r="H132" s="40"/>
      <c r="I132" s="244"/>
      <c r="J132" s="40"/>
      <c r="K132" s="40"/>
      <c r="L132" s="44"/>
      <c r="M132" s="245"/>
      <c r="N132" s="24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165</v>
      </c>
      <c r="AU132" s="17" t="s">
        <v>89</v>
      </c>
    </row>
    <row r="133" spans="1:65" s="2" customFormat="1" ht="24.15" customHeight="1">
      <c r="A133" s="38"/>
      <c r="B133" s="39"/>
      <c r="C133" s="228" t="s">
        <v>105</v>
      </c>
      <c r="D133" s="228" t="s">
        <v>159</v>
      </c>
      <c r="E133" s="229" t="s">
        <v>1737</v>
      </c>
      <c r="F133" s="230" t="s">
        <v>1738</v>
      </c>
      <c r="G133" s="231" t="s">
        <v>1242</v>
      </c>
      <c r="H133" s="295"/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44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327</v>
      </c>
      <c r="AT133" s="240" t="s">
        <v>159</v>
      </c>
      <c r="AU133" s="240" t="s">
        <v>89</v>
      </c>
      <c r="AY133" s="17" t="s">
        <v>156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87</v>
      </c>
      <c r="BK133" s="241">
        <f>ROUND(I133*H133,2)</f>
        <v>0</v>
      </c>
      <c r="BL133" s="17" t="s">
        <v>327</v>
      </c>
      <c r="BM133" s="240" t="s">
        <v>1739</v>
      </c>
    </row>
    <row r="134" spans="1:47" s="2" customFormat="1" ht="12">
      <c r="A134" s="38"/>
      <c r="B134" s="39"/>
      <c r="C134" s="40"/>
      <c r="D134" s="242" t="s">
        <v>165</v>
      </c>
      <c r="E134" s="40"/>
      <c r="F134" s="243" t="s">
        <v>1740</v>
      </c>
      <c r="G134" s="40"/>
      <c r="H134" s="40"/>
      <c r="I134" s="244"/>
      <c r="J134" s="40"/>
      <c r="K134" s="40"/>
      <c r="L134" s="44"/>
      <c r="M134" s="245"/>
      <c r="N134" s="24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89</v>
      </c>
    </row>
    <row r="135" spans="1:65" s="2" customFormat="1" ht="24.15" customHeight="1">
      <c r="A135" s="38"/>
      <c r="B135" s="39"/>
      <c r="C135" s="228" t="s">
        <v>155</v>
      </c>
      <c r="D135" s="228" t="s">
        <v>159</v>
      </c>
      <c r="E135" s="229" t="s">
        <v>1741</v>
      </c>
      <c r="F135" s="230" t="s">
        <v>1742</v>
      </c>
      <c r="G135" s="231" t="s">
        <v>162</v>
      </c>
      <c r="H135" s="232">
        <v>2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44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327</v>
      </c>
      <c r="AT135" s="240" t="s">
        <v>159</v>
      </c>
      <c r="AU135" s="240" t="s">
        <v>89</v>
      </c>
      <c r="AY135" s="17" t="s">
        <v>156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87</v>
      </c>
      <c r="BK135" s="241">
        <f>ROUND(I135*H135,2)</f>
        <v>0</v>
      </c>
      <c r="BL135" s="17" t="s">
        <v>327</v>
      </c>
      <c r="BM135" s="240" t="s">
        <v>1743</v>
      </c>
    </row>
    <row r="136" spans="1:47" s="2" customFormat="1" ht="12">
      <c r="A136" s="38"/>
      <c r="B136" s="39"/>
      <c r="C136" s="40"/>
      <c r="D136" s="242" t="s">
        <v>165</v>
      </c>
      <c r="E136" s="40"/>
      <c r="F136" s="243" t="s">
        <v>1742</v>
      </c>
      <c r="G136" s="40"/>
      <c r="H136" s="40"/>
      <c r="I136" s="244"/>
      <c r="J136" s="40"/>
      <c r="K136" s="40"/>
      <c r="L136" s="44"/>
      <c r="M136" s="245"/>
      <c r="N136" s="24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165</v>
      </c>
      <c r="AU136" s="17" t="s">
        <v>89</v>
      </c>
    </row>
    <row r="137" spans="1:65" s="2" customFormat="1" ht="24.15" customHeight="1">
      <c r="A137" s="38"/>
      <c r="B137" s="39"/>
      <c r="C137" s="228" t="s">
        <v>168</v>
      </c>
      <c r="D137" s="228" t="s">
        <v>159</v>
      </c>
      <c r="E137" s="229" t="s">
        <v>1744</v>
      </c>
      <c r="F137" s="230" t="s">
        <v>1745</v>
      </c>
      <c r="G137" s="231" t="s">
        <v>1746</v>
      </c>
      <c r="H137" s="232">
        <v>1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44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327</v>
      </c>
      <c r="AT137" s="240" t="s">
        <v>159</v>
      </c>
      <c r="AU137" s="240" t="s">
        <v>89</v>
      </c>
      <c r="AY137" s="17" t="s">
        <v>156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87</v>
      </c>
      <c r="BK137" s="241">
        <f>ROUND(I137*H137,2)</f>
        <v>0</v>
      </c>
      <c r="BL137" s="17" t="s">
        <v>327</v>
      </c>
      <c r="BM137" s="240" t="s">
        <v>1747</v>
      </c>
    </row>
    <row r="138" spans="1:47" s="2" customFormat="1" ht="12">
      <c r="A138" s="38"/>
      <c r="B138" s="39"/>
      <c r="C138" s="40"/>
      <c r="D138" s="242" t="s">
        <v>165</v>
      </c>
      <c r="E138" s="40"/>
      <c r="F138" s="243" t="s">
        <v>1745</v>
      </c>
      <c r="G138" s="40"/>
      <c r="H138" s="40"/>
      <c r="I138" s="244"/>
      <c r="J138" s="40"/>
      <c r="K138" s="40"/>
      <c r="L138" s="44"/>
      <c r="M138" s="245"/>
      <c r="N138" s="24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165</v>
      </c>
      <c r="AU138" s="17" t="s">
        <v>89</v>
      </c>
    </row>
    <row r="139" spans="1:65" s="2" customFormat="1" ht="24.15" customHeight="1">
      <c r="A139" s="38"/>
      <c r="B139" s="39"/>
      <c r="C139" s="228" t="s">
        <v>184</v>
      </c>
      <c r="D139" s="228" t="s">
        <v>159</v>
      </c>
      <c r="E139" s="229" t="s">
        <v>1748</v>
      </c>
      <c r="F139" s="230" t="s">
        <v>1749</v>
      </c>
      <c r="G139" s="231" t="s">
        <v>162</v>
      </c>
      <c r="H139" s="232">
        <v>1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44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327</v>
      </c>
      <c r="AT139" s="240" t="s">
        <v>159</v>
      </c>
      <c r="AU139" s="240" t="s">
        <v>89</v>
      </c>
      <c r="AY139" s="17" t="s">
        <v>156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87</v>
      </c>
      <c r="BK139" s="241">
        <f>ROUND(I139*H139,2)</f>
        <v>0</v>
      </c>
      <c r="BL139" s="17" t="s">
        <v>327</v>
      </c>
      <c r="BM139" s="240" t="s">
        <v>1750</v>
      </c>
    </row>
    <row r="140" spans="1:47" s="2" customFormat="1" ht="12">
      <c r="A140" s="38"/>
      <c r="B140" s="39"/>
      <c r="C140" s="40"/>
      <c r="D140" s="242" t="s">
        <v>165</v>
      </c>
      <c r="E140" s="40"/>
      <c r="F140" s="243" t="s">
        <v>1749</v>
      </c>
      <c r="G140" s="40"/>
      <c r="H140" s="40"/>
      <c r="I140" s="244"/>
      <c r="J140" s="40"/>
      <c r="K140" s="40"/>
      <c r="L140" s="44"/>
      <c r="M140" s="245"/>
      <c r="N140" s="24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165</v>
      </c>
      <c r="AU140" s="17" t="s">
        <v>89</v>
      </c>
    </row>
    <row r="141" spans="1:65" s="2" customFormat="1" ht="49.05" customHeight="1">
      <c r="A141" s="38"/>
      <c r="B141" s="39"/>
      <c r="C141" s="228" t="s">
        <v>190</v>
      </c>
      <c r="D141" s="228" t="s">
        <v>159</v>
      </c>
      <c r="E141" s="229" t="s">
        <v>1751</v>
      </c>
      <c r="F141" s="230" t="s">
        <v>1752</v>
      </c>
      <c r="G141" s="231" t="s">
        <v>162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44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327</v>
      </c>
      <c r="AT141" s="240" t="s">
        <v>159</v>
      </c>
      <c r="AU141" s="240" t="s">
        <v>89</v>
      </c>
      <c r="AY141" s="17" t="s">
        <v>156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87</v>
      </c>
      <c r="BK141" s="241">
        <f>ROUND(I141*H141,2)</f>
        <v>0</v>
      </c>
      <c r="BL141" s="17" t="s">
        <v>327</v>
      </c>
      <c r="BM141" s="240" t="s">
        <v>1753</v>
      </c>
    </row>
    <row r="142" spans="1:47" s="2" customFormat="1" ht="12">
      <c r="A142" s="38"/>
      <c r="B142" s="39"/>
      <c r="C142" s="40"/>
      <c r="D142" s="242" t="s">
        <v>165</v>
      </c>
      <c r="E142" s="40"/>
      <c r="F142" s="243" t="s">
        <v>1754</v>
      </c>
      <c r="G142" s="40"/>
      <c r="H142" s="40"/>
      <c r="I142" s="244"/>
      <c r="J142" s="40"/>
      <c r="K142" s="40"/>
      <c r="L142" s="44"/>
      <c r="M142" s="245"/>
      <c r="N142" s="24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165</v>
      </c>
      <c r="AU142" s="17" t="s">
        <v>89</v>
      </c>
    </row>
    <row r="143" spans="1:51" s="13" customFormat="1" ht="12">
      <c r="A143" s="13"/>
      <c r="B143" s="251"/>
      <c r="C143" s="252"/>
      <c r="D143" s="242" t="s">
        <v>257</v>
      </c>
      <c r="E143" s="253" t="s">
        <v>1</v>
      </c>
      <c r="F143" s="254" t="s">
        <v>87</v>
      </c>
      <c r="G143" s="252"/>
      <c r="H143" s="255">
        <v>1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257</v>
      </c>
      <c r="AU143" s="261" t="s">
        <v>89</v>
      </c>
      <c r="AV143" s="13" t="s">
        <v>89</v>
      </c>
      <c r="AW143" s="13" t="s">
        <v>35</v>
      </c>
      <c r="AX143" s="13" t="s">
        <v>79</v>
      </c>
      <c r="AY143" s="261" t="s">
        <v>156</v>
      </c>
    </row>
    <row r="144" spans="1:51" s="14" customFormat="1" ht="12">
      <c r="A144" s="14"/>
      <c r="B144" s="262"/>
      <c r="C144" s="263"/>
      <c r="D144" s="242" t="s">
        <v>257</v>
      </c>
      <c r="E144" s="264" t="s">
        <v>1</v>
      </c>
      <c r="F144" s="265" t="s">
        <v>259</v>
      </c>
      <c r="G144" s="263"/>
      <c r="H144" s="266">
        <v>1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2" t="s">
        <v>257</v>
      </c>
      <c r="AU144" s="272" t="s">
        <v>89</v>
      </c>
      <c r="AV144" s="14" t="s">
        <v>105</v>
      </c>
      <c r="AW144" s="14" t="s">
        <v>35</v>
      </c>
      <c r="AX144" s="14" t="s">
        <v>87</v>
      </c>
      <c r="AY144" s="272" t="s">
        <v>156</v>
      </c>
    </row>
    <row r="145" spans="1:65" s="2" customFormat="1" ht="33" customHeight="1">
      <c r="A145" s="38"/>
      <c r="B145" s="39"/>
      <c r="C145" s="228" t="s">
        <v>193</v>
      </c>
      <c r="D145" s="228" t="s">
        <v>159</v>
      </c>
      <c r="E145" s="229" t="s">
        <v>1755</v>
      </c>
      <c r="F145" s="230" t="s">
        <v>1756</v>
      </c>
      <c r="G145" s="231" t="s">
        <v>162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44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327</v>
      </c>
      <c r="AT145" s="240" t="s">
        <v>159</v>
      </c>
      <c r="AU145" s="240" t="s">
        <v>89</v>
      </c>
      <c r="AY145" s="17" t="s">
        <v>156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87</v>
      </c>
      <c r="BK145" s="241">
        <f>ROUND(I145*H145,2)</f>
        <v>0</v>
      </c>
      <c r="BL145" s="17" t="s">
        <v>327</v>
      </c>
      <c r="BM145" s="240" t="s">
        <v>1757</v>
      </c>
    </row>
    <row r="146" spans="1:47" s="2" customFormat="1" ht="12">
      <c r="A146" s="38"/>
      <c r="B146" s="39"/>
      <c r="C146" s="40"/>
      <c r="D146" s="242" t="s">
        <v>165</v>
      </c>
      <c r="E146" s="40"/>
      <c r="F146" s="243" t="s">
        <v>1756</v>
      </c>
      <c r="G146" s="40"/>
      <c r="H146" s="40"/>
      <c r="I146" s="244"/>
      <c r="J146" s="40"/>
      <c r="K146" s="40"/>
      <c r="L146" s="44"/>
      <c r="M146" s="245"/>
      <c r="N146" s="24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165</v>
      </c>
      <c r="AU146" s="17" t="s">
        <v>89</v>
      </c>
    </row>
    <row r="147" spans="1:65" s="2" customFormat="1" ht="37.8" customHeight="1">
      <c r="A147" s="38"/>
      <c r="B147" s="39"/>
      <c r="C147" s="228" t="s">
        <v>199</v>
      </c>
      <c r="D147" s="228" t="s">
        <v>159</v>
      </c>
      <c r="E147" s="229" t="s">
        <v>1758</v>
      </c>
      <c r="F147" s="230" t="s">
        <v>1759</v>
      </c>
      <c r="G147" s="231" t="s">
        <v>162</v>
      </c>
      <c r="H147" s="232">
        <v>2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44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327</v>
      </c>
      <c r="AT147" s="240" t="s">
        <v>159</v>
      </c>
      <c r="AU147" s="240" t="s">
        <v>89</v>
      </c>
      <c r="AY147" s="17" t="s">
        <v>156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87</v>
      </c>
      <c r="BK147" s="241">
        <f>ROUND(I147*H147,2)</f>
        <v>0</v>
      </c>
      <c r="BL147" s="17" t="s">
        <v>327</v>
      </c>
      <c r="BM147" s="240" t="s">
        <v>1760</v>
      </c>
    </row>
    <row r="148" spans="1:47" s="2" customFormat="1" ht="12">
      <c r="A148" s="38"/>
      <c r="B148" s="39"/>
      <c r="C148" s="40"/>
      <c r="D148" s="242" t="s">
        <v>165</v>
      </c>
      <c r="E148" s="40"/>
      <c r="F148" s="243" t="s">
        <v>1761</v>
      </c>
      <c r="G148" s="40"/>
      <c r="H148" s="40"/>
      <c r="I148" s="244"/>
      <c r="J148" s="40"/>
      <c r="K148" s="40"/>
      <c r="L148" s="44"/>
      <c r="M148" s="245"/>
      <c r="N148" s="246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165</v>
      </c>
      <c r="AU148" s="17" t="s">
        <v>89</v>
      </c>
    </row>
    <row r="149" spans="1:65" s="2" customFormat="1" ht="44.25" customHeight="1">
      <c r="A149" s="38"/>
      <c r="B149" s="39"/>
      <c r="C149" s="228" t="s">
        <v>205</v>
      </c>
      <c r="D149" s="228" t="s">
        <v>159</v>
      </c>
      <c r="E149" s="229" t="s">
        <v>1762</v>
      </c>
      <c r="F149" s="230" t="s">
        <v>1763</v>
      </c>
      <c r="G149" s="231" t="s">
        <v>254</v>
      </c>
      <c r="H149" s="232">
        <v>15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44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327</v>
      </c>
      <c r="AT149" s="240" t="s">
        <v>159</v>
      </c>
      <c r="AU149" s="240" t="s">
        <v>89</v>
      </c>
      <c r="AY149" s="17" t="s">
        <v>156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87</v>
      </c>
      <c r="BK149" s="241">
        <f>ROUND(I149*H149,2)</f>
        <v>0</v>
      </c>
      <c r="BL149" s="17" t="s">
        <v>327</v>
      </c>
      <c r="BM149" s="240" t="s">
        <v>1764</v>
      </c>
    </row>
    <row r="150" spans="1:47" s="2" customFormat="1" ht="12">
      <c r="A150" s="38"/>
      <c r="B150" s="39"/>
      <c r="C150" s="40"/>
      <c r="D150" s="242" t="s">
        <v>165</v>
      </c>
      <c r="E150" s="40"/>
      <c r="F150" s="243" t="s">
        <v>1765</v>
      </c>
      <c r="G150" s="40"/>
      <c r="H150" s="40"/>
      <c r="I150" s="244"/>
      <c r="J150" s="40"/>
      <c r="K150" s="40"/>
      <c r="L150" s="44"/>
      <c r="M150" s="245"/>
      <c r="N150" s="24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165</v>
      </c>
      <c r="AU150" s="17" t="s">
        <v>89</v>
      </c>
    </row>
    <row r="151" spans="1:65" s="2" customFormat="1" ht="62.7" customHeight="1">
      <c r="A151" s="38"/>
      <c r="B151" s="39"/>
      <c r="C151" s="228" t="s">
        <v>298</v>
      </c>
      <c r="D151" s="228" t="s">
        <v>159</v>
      </c>
      <c r="E151" s="229" t="s">
        <v>1766</v>
      </c>
      <c r="F151" s="230" t="s">
        <v>1767</v>
      </c>
      <c r="G151" s="231" t="s">
        <v>162</v>
      </c>
      <c r="H151" s="232">
        <v>1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44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327</v>
      </c>
      <c r="AT151" s="240" t="s">
        <v>159</v>
      </c>
      <c r="AU151" s="240" t="s">
        <v>89</v>
      </c>
      <c r="AY151" s="17" t="s">
        <v>156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87</v>
      </c>
      <c r="BK151" s="241">
        <f>ROUND(I151*H151,2)</f>
        <v>0</v>
      </c>
      <c r="BL151" s="17" t="s">
        <v>327</v>
      </c>
      <c r="BM151" s="240" t="s">
        <v>1768</v>
      </c>
    </row>
    <row r="152" spans="1:47" s="2" customFormat="1" ht="12">
      <c r="A152" s="38"/>
      <c r="B152" s="39"/>
      <c r="C152" s="40"/>
      <c r="D152" s="242" t="s">
        <v>165</v>
      </c>
      <c r="E152" s="40"/>
      <c r="F152" s="243" t="s">
        <v>1769</v>
      </c>
      <c r="G152" s="40"/>
      <c r="H152" s="40"/>
      <c r="I152" s="244"/>
      <c r="J152" s="40"/>
      <c r="K152" s="40"/>
      <c r="L152" s="44"/>
      <c r="M152" s="245"/>
      <c r="N152" s="24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165</v>
      </c>
      <c r="AU152" s="17" t="s">
        <v>89</v>
      </c>
    </row>
    <row r="153" spans="1:65" s="2" customFormat="1" ht="37.8" customHeight="1">
      <c r="A153" s="38"/>
      <c r="B153" s="39"/>
      <c r="C153" s="228" t="s">
        <v>305</v>
      </c>
      <c r="D153" s="228" t="s">
        <v>159</v>
      </c>
      <c r="E153" s="229" t="s">
        <v>1770</v>
      </c>
      <c r="F153" s="230" t="s">
        <v>1771</v>
      </c>
      <c r="G153" s="231" t="s">
        <v>254</v>
      </c>
      <c r="H153" s="232">
        <v>20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44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327</v>
      </c>
      <c r="AT153" s="240" t="s">
        <v>159</v>
      </c>
      <c r="AU153" s="240" t="s">
        <v>89</v>
      </c>
      <c r="AY153" s="17" t="s">
        <v>156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87</v>
      </c>
      <c r="BK153" s="241">
        <f>ROUND(I153*H153,2)</f>
        <v>0</v>
      </c>
      <c r="BL153" s="17" t="s">
        <v>327</v>
      </c>
      <c r="BM153" s="240" t="s">
        <v>1772</v>
      </c>
    </row>
    <row r="154" spans="1:47" s="2" customFormat="1" ht="12">
      <c r="A154" s="38"/>
      <c r="B154" s="39"/>
      <c r="C154" s="40"/>
      <c r="D154" s="242" t="s">
        <v>165</v>
      </c>
      <c r="E154" s="40"/>
      <c r="F154" s="243" t="s">
        <v>1771</v>
      </c>
      <c r="G154" s="40"/>
      <c r="H154" s="40"/>
      <c r="I154" s="244"/>
      <c r="J154" s="40"/>
      <c r="K154" s="40"/>
      <c r="L154" s="44"/>
      <c r="M154" s="245"/>
      <c r="N154" s="24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165</v>
      </c>
      <c r="AU154" s="17" t="s">
        <v>89</v>
      </c>
    </row>
    <row r="155" spans="1:65" s="2" customFormat="1" ht="33" customHeight="1">
      <c r="A155" s="38"/>
      <c r="B155" s="39"/>
      <c r="C155" s="228" t="s">
        <v>311</v>
      </c>
      <c r="D155" s="228" t="s">
        <v>159</v>
      </c>
      <c r="E155" s="229" t="s">
        <v>1773</v>
      </c>
      <c r="F155" s="230" t="s">
        <v>1774</v>
      </c>
      <c r="G155" s="231" t="s">
        <v>162</v>
      </c>
      <c r="H155" s="232">
        <v>1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44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327</v>
      </c>
      <c r="AT155" s="240" t="s">
        <v>159</v>
      </c>
      <c r="AU155" s="240" t="s">
        <v>89</v>
      </c>
      <c r="AY155" s="17" t="s">
        <v>156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87</v>
      </c>
      <c r="BK155" s="241">
        <f>ROUND(I155*H155,2)</f>
        <v>0</v>
      </c>
      <c r="BL155" s="17" t="s">
        <v>327</v>
      </c>
      <c r="BM155" s="240" t="s">
        <v>1775</v>
      </c>
    </row>
    <row r="156" spans="1:47" s="2" customFormat="1" ht="12">
      <c r="A156" s="38"/>
      <c r="B156" s="39"/>
      <c r="C156" s="40"/>
      <c r="D156" s="242" t="s">
        <v>165</v>
      </c>
      <c r="E156" s="40"/>
      <c r="F156" s="243" t="s">
        <v>1774</v>
      </c>
      <c r="G156" s="40"/>
      <c r="H156" s="40"/>
      <c r="I156" s="244"/>
      <c r="J156" s="40"/>
      <c r="K156" s="40"/>
      <c r="L156" s="44"/>
      <c r="M156" s="245"/>
      <c r="N156" s="246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165</v>
      </c>
      <c r="AU156" s="17" t="s">
        <v>89</v>
      </c>
    </row>
    <row r="157" spans="1:65" s="2" customFormat="1" ht="24.15" customHeight="1">
      <c r="A157" s="38"/>
      <c r="B157" s="39"/>
      <c r="C157" s="228" t="s">
        <v>318</v>
      </c>
      <c r="D157" s="228" t="s">
        <v>159</v>
      </c>
      <c r="E157" s="229" t="s">
        <v>1776</v>
      </c>
      <c r="F157" s="230" t="s">
        <v>1777</v>
      </c>
      <c r="G157" s="231" t="s">
        <v>162</v>
      </c>
      <c r="H157" s="232">
        <v>2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44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327</v>
      </c>
      <c r="AT157" s="240" t="s">
        <v>159</v>
      </c>
      <c r="AU157" s="240" t="s">
        <v>89</v>
      </c>
      <c r="AY157" s="17" t="s">
        <v>156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87</v>
      </c>
      <c r="BK157" s="241">
        <f>ROUND(I157*H157,2)</f>
        <v>0</v>
      </c>
      <c r="BL157" s="17" t="s">
        <v>327</v>
      </c>
      <c r="BM157" s="240" t="s">
        <v>1778</v>
      </c>
    </row>
    <row r="158" spans="1:47" s="2" customFormat="1" ht="12">
      <c r="A158" s="38"/>
      <c r="B158" s="39"/>
      <c r="C158" s="40"/>
      <c r="D158" s="242" t="s">
        <v>165</v>
      </c>
      <c r="E158" s="40"/>
      <c r="F158" s="243" t="s">
        <v>1777</v>
      </c>
      <c r="G158" s="40"/>
      <c r="H158" s="40"/>
      <c r="I158" s="244"/>
      <c r="J158" s="40"/>
      <c r="K158" s="40"/>
      <c r="L158" s="44"/>
      <c r="M158" s="247"/>
      <c r="N158" s="248"/>
      <c r="O158" s="249"/>
      <c r="P158" s="249"/>
      <c r="Q158" s="249"/>
      <c r="R158" s="249"/>
      <c r="S158" s="249"/>
      <c r="T158" s="250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165</v>
      </c>
      <c r="AU158" s="17" t="s">
        <v>89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67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23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2:12" ht="12">
      <c r="B8" s="20"/>
      <c r="D8" s="151" t="s">
        <v>126</v>
      </c>
      <c r="L8" s="20"/>
    </row>
    <row r="9" spans="2:12" s="1" customFormat="1" ht="16.5" customHeight="1">
      <c r="B9" s="20"/>
      <c r="E9" s="152" t="s">
        <v>1724</v>
      </c>
      <c r="F9" s="1"/>
      <c r="G9" s="1"/>
      <c r="H9" s="1"/>
      <c r="L9" s="20"/>
    </row>
    <row r="10" spans="2:12" s="1" customFormat="1" ht="12" customHeight="1">
      <c r="B10" s="20"/>
      <c r="D10" s="151" t="s">
        <v>1725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1779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1780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1781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20. 6. 2022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1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36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38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39</v>
      </c>
      <c r="E34" s="38"/>
      <c r="F34" s="38"/>
      <c r="G34" s="38"/>
      <c r="H34" s="38"/>
      <c r="I34" s="38"/>
      <c r="J34" s="161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41</v>
      </c>
      <c r="G36" s="38"/>
      <c r="H36" s="38"/>
      <c r="I36" s="162" t="s">
        <v>40</v>
      </c>
      <c r="J36" s="162" t="s">
        <v>42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43</v>
      </c>
      <c r="E37" s="151" t="s">
        <v>44</v>
      </c>
      <c r="F37" s="164">
        <f>ROUND((SUM(BE127:BE148)),2)</f>
        <v>0</v>
      </c>
      <c r="G37" s="38"/>
      <c r="H37" s="38"/>
      <c r="I37" s="165">
        <v>0.21</v>
      </c>
      <c r="J37" s="164">
        <f>ROUND(((SUM(BE127:BE148))*I37),2)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45</v>
      </c>
      <c r="F38" s="164">
        <f>ROUND((SUM(BF127:BF148)),2)</f>
        <v>0</v>
      </c>
      <c r="G38" s="38"/>
      <c r="H38" s="38"/>
      <c r="I38" s="165">
        <v>0.15</v>
      </c>
      <c r="J38" s="164">
        <f>ROUND(((SUM(BF127:BF148))*I38),2)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ROUND((SUM(BG127:BG148)),2)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47</v>
      </c>
      <c r="F40" s="164">
        <f>ROUND((SUM(BH127:BH148)),2)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48</v>
      </c>
      <c r="F41" s="164">
        <f>ROUND((SUM(BI127:BI148)),2)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49</v>
      </c>
      <c r="E43" s="168"/>
      <c r="F43" s="168"/>
      <c r="G43" s="169" t="s">
        <v>50</v>
      </c>
      <c r="H43" s="170" t="s">
        <v>51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1724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1725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6" t="s">
        <v>1779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1780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 xml:space="preserve">01 - Zařízení č.01 - Větrání CHÚC_NÁSTUP.VÝTAHU+VÝTAH 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Turnov</v>
      </c>
      <c r="G93" s="40"/>
      <c r="H93" s="40"/>
      <c r="I93" s="32" t="s">
        <v>22</v>
      </c>
      <c r="J93" s="79" t="str">
        <f>IF(J16="","",J16)</f>
        <v>20. 6. 2022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>Město Turnov</v>
      </c>
      <c r="G95" s="40"/>
      <c r="H95" s="40"/>
      <c r="I95" s="32" t="s">
        <v>31</v>
      </c>
      <c r="J95" s="36" t="str">
        <f>E25</f>
        <v>PROFES PROJEKT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129</v>
      </c>
      <c r="D98" s="186"/>
      <c r="E98" s="186"/>
      <c r="F98" s="186"/>
      <c r="G98" s="186"/>
      <c r="H98" s="186"/>
      <c r="I98" s="186"/>
      <c r="J98" s="187" t="s">
        <v>130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131</v>
      </c>
      <c r="D100" s="40"/>
      <c r="E100" s="40"/>
      <c r="F100" s="40"/>
      <c r="G100" s="40"/>
      <c r="H100" s="40"/>
      <c r="I100" s="40"/>
      <c r="J100" s="110">
        <f>J127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132</v>
      </c>
    </row>
    <row r="101" spans="1:31" s="9" customFormat="1" ht="24.95" customHeight="1">
      <c r="A101" s="9"/>
      <c r="B101" s="189"/>
      <c r="C101" s="190"/>
      <c r="D101" s="191" t="s">
        <v>234</v>
      </c>
      <c r="E101" s="192"/>
      <c r="F101" s="192"/>
      <c r="G101" s="192"/>
      <c r="H101" s="192"/>
      <c r="I101" s="192"/>
      <c r="J101" s="193">
        <f>J128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1782</v>
      </c>
      <c r="E102" s="197"/>
      <c r="F102" s="197"/>
      <c r="G102" s="197"/>
      <c r="H102" s="197"/>
      <c r="I102" s="197"/>
      <c r="J102" s="198">
        <f>J129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1783</v>
      </c>
      <c r="E103" s="197"/>
      <c r="F103" s="197"/>
      <c r="G103" s="197"/>
      <c r="H103" s="197"/>
      <c r="I103" s="197"/>
      <c r="J103" s="198">
        <f>J130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84" t="str">
        <f>E7</f>
        <v>22015 - Přístavba k lůžkovému výtahu k objektu -A- Domova důchodců POHODA v Turnově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126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84" t="s">
        <v>1724</v>
      </c>
      <c r="F115" s="22"/>
      <c r="G115" s="22"/>
      <c r="H115" s="22"/>
      <c r="I115" s="22"/>
      <c r="J115" s="22"/>
      <c r="K115" s="22"/>
      <c r="L115" s="20"/>
    </row>
    <row r="116" spans="2:12" s="1" customFormat="1" ht="12" customHeight="1">
      <c r="B116" s="21"/>
      <c r="C116" s="32" t="s">
        <v>1725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296" t="s">
        <v>1779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1780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 xml:space="preserve">01 - Zařízení č.01 - Větrání CHÚC_NÁSTUP.VÝTAHU+VÝTAH 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>Turnov</v>
      </c>
      <c r="G121" s="40"/>
      <c r="H121" s="40"/>
      <c r="I121" s="32" t="s">
        <v>22</v>
      </c>
      <c r="J121" s="79" t="str">
        <f>IF(J16="","",J16)</f>
        <v>20. 6. 2022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E19</f>
        <v>Město Turnov</v>
      </c>
      <c r="G123" s="40"/>
      <c r="H123" s="40"/>
      <c r="I123" s="32" t="s">
        <v>31</v>
      </c>
      <c r="J123" s="36" t="str">
        <f>E25</f>
        <v>PROFES PROJEKT spol. s 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IF(E22="","",E22)</f>
        <v>Vyplň údaj</v>
      </c>
      <c r="G124" s="40"/>
      <c r="H124" s="40"/>
      <c r="I124" s="32" t="s">
        <v>36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141</v>
      </c>
      <c r="D126" s="203" t="s">
        <v>64</v>
      </c>
      <c r="E126" s="203" t="s">
        <v>60</v>
      </c>
      <c r="F126" s="203" t="s">
        <v>61</v>
      </c>
      <c r="G126" s="203" t="s">
        <v>142</v>
      </c>
      <c r="H126" s="203" t="s">
        <v>143</v>
      </c>
      <c r="I126" s="203" t="s">
        <v>144</v>
      </c>
      <c r="J126" s="204" t="s">
        <v>130</v>
      </c>
      <c r="K126" s="205" t="s">
        <v>145</v>
      </c>
      <c r="L126" s="206"/>
      <c r="M126" s="100" t="s">
        <v>1</v>
      </c>
      <c r="N126" s="101" t="s">
        <v>43</v>
      </c>
      <c r="O126" s="101" t="s">
        <v>146</v>
      </c>
      <c r="P126" s="101" t="s">
        <v>147</v>
      </c>
      <c r="Q126" s="101" t="s">
        <v>148</v>
      </c>
      <c r="R126" s="101" t="s">
        <v>149</v>
      </c>
      <c r="S126" s="101" t="s">
        <v>150</v>
      </c>
      <c r="T126" s="102" t="s">
        <v>151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152</v>
      </c>
      <c r="D127" s="40"/>
      <c r="E127" s="40"/>
      <c r="F127" s="40"/>
      <c r="G127" s="40"/>
      <c r="H127" s="40"/>
      <c r="I127" s="40"/>
      <c r="J127" s="207">
        <f>BK127</f>
        <v>0</v>
      </c>
      <c r="K127" s="40"/>
      <c r="L127" s="44"/>
      <c r="M127" s="103"/>
      <c r="N127" s="208"/>
      <c r="O127" s="104"/>
      <c r="P127" s="209">
        <f>P128</f>
        <v>0</v>
      </c>
      <c r="Q127" s="104"/>
      <c r="R127" s="209">
        <f>R128</f>
        <v>0</v>
      </c>
      <c r="S127" s="104"/>
      <c r="T127" s="210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78</v>
      </c>
      <c r="AU127" s="17" t="s">
        <v>132</v>
      </c>
      <c r="BK127" s="211">
        <f>BK128</f>
        <v>0</v>
      </c>
    </row>
    <row r="128" spans="1:63" s="12" customFormat="1" ht="25.9" customHeight="1">
      <c r="A128" s="12"/>
      <c r="B128" s="212"/>
      <c r="C128" s="213"/>
      <c r="D128" s="214" t="s">
        <v>78</v>
      </c>
      <c r="E128" s="215" t="s">
        <v>312</v>
      </c>
      <c r="F128" s="215" t="s">
        <v>1687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</f>
        <v>0</v>
      </c>
      <c r="Q128" s="220"/>
      <c r="R128" s="221">
        <f>R129</f>
        <v>0</v>
      </c>
      <c r="S128" s="220"/>
      <c r="T128" s="22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87</v>
      </c>
      <c r="AT128" s="224" t="s">
        <v>78</v>
      </c>
      <c r="AU128" s="224" t="s">
        <v>79</v>
      </c>
      <c r="AY128" s="223" t="s">
        <v>156</v>
      </c>
      <c r="BK128" s="225">
        <f>BK129</f>
        <v>0</v>
      </c>
    </row>
    <row r="129" spans="1:63" s="12" customFormat="1" ht="22.8" customHeight="1">
      <c r="A129" s="12"/>
      <c r="B129" s="212"/>
      <c r="C129" s="213"/>
      <c r="D129" s="214" t="s">
        <v>78</v>
      </c>
      <c r="E129" s="226" t="s">
        <v>1784</v>
      </c>
      <c r="F129" s="226" t="s">
        <v>1785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</v>
      </c>
      <c r="S129" s="220"/>
      <c r="T129" s="222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87</v>
      </c>
      <c r="AT129" s="224" t="s">
        <v>78</v>
      </c>
      <c r="AU129" s="224" t="s">
        <v>87</v>
      </c>
      <c r="AY129" s="223" t="s">
        <v>156</v>
      </c>
      <c r="BK129" s="225">
        <f>BK130</f>
        <v>0</v>
      </c>
    </row>
    <row r="130" spans="1:63" s="12" customFormat="1" ht="20.85" customHeight="1">
      <c r="A130" s="12"/>
      <c r="B130" s="212"/>
      <c r="C130" s="213"/>
      <c r="D130" s="214" t="s">
        <v>78</v>
      </c>
      <c r="E130" s="226" t="s">
        <v>103</v>
      </c>
      <c r="F130" s="226" t="s">
        <v>104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SUM(P131:P148)</f>
        <v>0</v>
      </c>
      <c r="Q130" s="220"/>
      <c r="R130" s="221">
        <f>SUM(R131:R148)</f>
        <v>0</v>
      </c>
      <c r="S130" s="220"/>
      <c r="T130" s="222">
        <f>SUM(T131:T148)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87</v>
      </c>
      <c r="AT130" s="224" t="s">
        <v>78</v>
      </c>
      <c r="AU130" s="224" t="s">
        <v>89</v>
      </c>
      <c r="AY130" s="223" t="s">
        <v>156</v>
      </c>
      <c r="BK130" s="225">
        <f>SUM(BK131:BK148)</f>
        <v>0</v>
      </c>
    </row>
    <row r="131" spans="1:65" s="2" customFormat="1" ht="16.5" customHeight="1">
      <c r="A131" s="38"/>
      <c r="B131" s="39"/>
      <c r="C131" s="228" t="s">
        <v>87</v>
      </c>
      <c r="D131" s="228" t="s">
        <v>159</v>
      </c>
      <c r="E131" s="229" t="s">
        <v>1786</v>
      </c>
      <c r="F131" s="230" t="s">
        <v>1787</v>
      </c>
      <c r="G131" s="231" t="s">
        <v>1788</v>
      </c>
      <c r="H131" s="232">
        <v>2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44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155</v>
      </c>
      <c r="AT131" s="240" t="s">
        <v>159</v>
      </c>
      <c r="AU131" s="240" t="s">
        <v>105</v>
      </c>
      <c r="AY131" s="17" t="s">
        <v>156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87</v>
      </c>
      <c r="BK131" s="241">
        <f>ROUND(I131*H131,2)</f>
        <v>0</v>
      </c>
      <c r="BL131" s="17" t="s">
        <v>155</v>
      </c>
      <c r="BM131" s="240" t="s">
        <v>1789</v>
      </c>
    </row>
    <row r="132" spans="1:47" s="2" customFormat="1" ht="12">
      <c r="A132" s="38"/>
      <c r="B132" s="39"/>
      <c r="C132" s="40"/>
      <c r="D132" s="242" t="s">
        <v>165</v>
      </c>
      <c r="E132" s="40"/>
      <c r="F132" s="243" t="s">
        <v>1787</v>
      </c>
      <c r="G132" s="40"/>
      <c r="H132" s="40"/>
      <c r="I132" s="244"/>
      <c r="J132" s="40"/>
      <c r="K132" s="40"/>
      <c r="L132" s="44"/>
      <c r="M132" s="245"/>
      <c r="N132" s="24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165</v>
      </c>
      <c r="AU132" s="17" t="s">
        <v>105</v>
      </c>
    </row>
    <row r="133" spans="1:65" s="2" customFormat="1" ht="62.7" customHeight="1">
      <c r="A133" s="38"/>
      <c r="B133" s="39"/>
      <c r="C133" s="228" t="s">
        <v>89</v>
      </c>
      <c r="D133" s="228" t="s">
        <v>159</v>
      </c>
      <c r="E133" s="229" t="s">
        <v>1790</v>
      </c>
      <c r="F133" s="230" t="s">
        <v>1791</v>
      </c>
      <c r="G133" s="231" t="s">
        <v>1788</v>
      </c>
      <c r="H133" s="232">
        <v>3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44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155</v>
      </c>
      <c r="AT133" s="240" t="s">
        <v>159</v>
      </c>
      <c r="AU133" s="240" t="s">
        <v>105</v>
      </c>
      <c r="AY133" s="17" t="s">
        <v>156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87</v>
      </c>
      <c r="BK133" s="241">
        <f>ROUND(I133*H133,2)</f>
        <v>0</v>
      </c>
      <c r="BL133" s="17" t="s">
        <v>155</v>
      </c>
      <c r="BM133" s="240" t="s">
        <v>1792</v>
      </c>
    </row>
    <row r="134" spans="1:47" s="2" customFormat="1" ht="12">
      <c r="A134" s="38"/>
      <c r="B134" s="39"/>
      <c r="C134" s="40"/>
      <c r="D134" s="242" t="s">
        <v>165</v>
      </c>
      <c r="E134" s="40"/>
      <c r="F134" s="243" t="s">
        <v>1791</v>
      </c>
      <c r="G134" s="40"/>
      <c r="H134" s="40"/>
      <c r="I134" s="244"/>
      <c r="J134" s="40"/>
      <c r="K134" s="40"/>
      <c r="L134" s="44"/>
      <c r="M134" s="245"/>
      <c r="N134" s="24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105</v>
      </c>
    </row>
    <row r="135" spans="1:65" s="2" customFormat="1" ht="24.15" customHeight="1">
      <c r="A135" s="38"/>
      <c r="B135" s="39"/>
      <c r="C135" s="228" t="s">
        <v>105</v>
      </c>
      <c r="D135" s="228" t="s">
        <v>159</v>
      </c>
      <c r="E135" s="229" t="s">
        <v>1793</v>
      </c>
      <c r="F135" s="230" t="s">
        <v>1794</v>
      </c>
      <c r="G135" s="231" t="s">
        <v>1788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44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155</v>
      </c>
      <c r="AT135" s="240" t="s">
        <v>159</v>
      </c>
      <c r="AU135" s="240" t="s">
        <v>105</v>
      </c>
      <c r="AY135" s="17" t="s">
        <v>156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87</v>
      </c>
      <c r="BK135" s="241">
        <f>ROUND(I135*H135,2)</f>
        <v>0</v>
      </c>
      <c r="BL135" s="17" t="s">
        <v>155</v>
      </c>
      <c r="BM135" s="240" t="s">
        <v>1795</v>
      </c>
    </row>
    <row r="136" spans="1:47" s="2" customFormat="1" ht="12">
      <c r="A136" s="38"/>
      <c r="B136" s="39"/>
      <c r="C136" s="40"/>
      <c r="D136" s="242" t="s">
        <v>165</v>
      </c>
      <c r="E136" s="40"/>
      <c r="F136" s="243" t="s">
        <v>1794</v>
      </c>
      <c r="G136" s="40"/>
      <c r="H136" s="40"/>
      <c r="I136" s="244"/>
      <c r="J136" s="40"/>
      <c r="K136" s="40"/>
      <c r="L136" s="44"/>
      <c r="M136" s="245"/>
      <c r="N136" s="24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165</v>
      </c>
      <c r="AU136" s="17" t="s">
        <v>105</v>
      </c>
    </row>
    <row r="137" spans="1:65" s="2" customFormat="1" ht="76.35" customHeight="1">
      <c r="A137" s="38"/>
      <c r="B137" s="39"/>
      <c r="C137" s="228" t="s">
        <v>155</v>
      </c>
      <c r="D137" s="228" t="s">
        <v>159</v>
      </c>
      <c r="E137" s="229" t="s">
        <v>1796</v>
      </c>
      <c r="F137" s="230" t="s">
        <v>1797</v>
      </c>
      <c r="G137" s="231" t="s">
        <v>1746</v>
      </c>
      <c r="H137" s="232">
        <v>1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44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155</v>
      </c>
      <c r="AT137" s="240" t="s">
        <v>159</v>
      </c>
      <c r="AU137" s="240" t="s">
        <v>105</v>
      </c>
      <c r="AY137" s="17" t="s">
        <v>156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87</v>
      </c>
      <c r="BK137" s="241">
        <f>ROUND(I137*H137,2)</f>
        <v>0</v>
      </c>
      <c r="BL137" s="17" t="s">
        <v>155</v>
      </c>
      <c r="BM137" s="240" t="s">
        <v>1798</v>
      </c>
    </row>
    <row r="138" spans="1:47" s="2" customFormat="1" ht="12">
      <c r="A138" s="38"/>
      <c r="B138" s="39"/>
      <c r="C138" s="40"/>
      <c r="D138" s="242" t="s">
        <v>165</v>
      </c>
      <c r="E138" s="40"/>
      <c r="F138" s="243" t="s">
        <v>1799</v>
      </c>
      <c r="G138" s="40"/>
      <c r="H138" s="40"/>
      <c r="I138" s="244"/>
      <c r="J138" s="40"/>
      <c r="K138" s="40"/>
      <c r="L138" s="44"/>
      <c r="M138" s="245"/>
      <c r="N138" s="24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165</v>
      </c>
      <c r="AU138" s="17" t="s">
        <v>105</v>
      </c>
    </row>
    <row r="139" spans="1:65" s="2" customFormat="1" ht="24.15" customHeight="1">
      <c r="A139" s="38"/>
      <c r="B139" s="39"/>
      <c r="C139" s="228" t="s">
        <v>168</v>
      </c>
      <c r="D139" s="228" t="s">
        <v>159</v>
      </c>
      <c r="E139" s="229" t="s">
        <v>1800</v>
      </c>
      <c r="F139" s="230" t="s">
        <v>1801</v>
      </c>
      <c r="G139" s="231" t="s">
        <v>245</v>
      </c>
      <c r="H139" s="232">
        <v>75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44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155</v>
      </c>
      <c r="AT139" s="240" t="s">
        <v>159</v>
      </c>
      <c r="AU139" s="240" t="s">
        <v>105</v>
      </c>
      <c r="AY139" s="17" t="s">
        <v>156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87</v>
      </c>
      <c r="BK139" s="241">
        <f>ROUND(I139*H139,2)</f>
        <v>0</v>
      </c>
      <c r="BL139" s="17" t="s">
        <v>155</v>
      </c>
      <c r="BM139" s="240" t="s">
        <v>1802</v>
      </c>
    </row>
    <row r="140" spans="1:47" s="2" customFormat="1" ht="12">
      <c r="A140" s="38"/>
      <c r="B140" s="39"/>
      <c r="C140" s="40"/>
      <c r="D140" s="242" t="s">
        <v>165</v>
      </c>
      <c r="E140" s="40"/>
      <c r="F140" s="243" t="s">
        <v>1801</v>
      </c>
      <c r="G140" s="40"/>
      <c r="H140" s="40"/>
      <c r="I140" s="244"/>
      <c r="J140" s="40"/>
      <c r="K140" s="40"/>
      <c r="L140" s="44"/>
      <c r="M140" s="245"/>
      <c r="N140" s="24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165</v>
      </c>
      <c r="AU140" s="17" t="s">
        <v>105</v>
      </c>
    </row>
    <row r="141" spans="1:65" s="2" customFormat="1" ht="55.5" customHeight="1">
      <c r="A141" s="38"/>
      <c r="B141" s="39"/>
      <c r="C141" s="228" t="s">
        <v>184</v>
      </c>
      <c r="D141" s="228" t="s">
        <v>159</v>
      </c>
      <c r="E141" s="229" t="s">
        <v>1803</v>
      </c>
      <c r="F141" s="230" t="s">
        <v>1804</v>
      </c>
      <c r="G141" s="231" t="s">
        <v>245</v>
      </c>
      <c r="H141" s="232">
        <v>35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44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155</v>
      </c>
      <c r="AT141" s="240" t="s">
        <v>159</v>
      </c>
      <c r="AU141" s="240" t="s">
        <v>105</v>
      </c>
      <c r="AY141" s="17" t="s">
        <v>156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87</v>
      </c>
      <c r="BK141" s="241">
        <f>ROUND(I141*H141,2)</f>
        <v>0</v>
      </c>
      <c r="BL141" s="17" t="s">
        <v>155</v>
      </c>
      <c r="BM141" s="240" t="s">
        <v>1805</v>
      </c>
    </row>
    <row r="142" spans="1:47" s="2" customFormat="1" ht="12">
      <c r="A142" s="38"/>
      <c r="B142" s="39"/>
      <c r="C142" s="40"/>
      <c r="D142" s="242" t="s">
        <v>165</v>
      </c>
      <c r="E142" s="40"/>
      <c r="F142" s="243" t="s">
        <v>1806</v>
      </c>
      <c r="G142" s="40"/>
      <c r="H142" s="40"/>
      <c r="I142" s="244"/>
      <c r="J142" s="40"/>
      <c r="K142" s="40"/>
      <c r="L142" s="44"/>
      <c r="M142" s="245"/>
      <c r="N142" s="24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165</v>
      </c>
      <c r="AU142" s="17" t="s">
        <v>105</v>
      </c>
    </row>
    <row r="143" spans="1:65" s="2" customFormat="1" ht="44.25" customHeight="1">
      <c r="A143" s="38"/>
      <c r="B143" s="39"/>
      <c r="C143" s="228" t="s">
        <v>190</v>
      </c>
      <c r="D143" s="228" t="s">
        <v>159</v>
      </c>
      <c r="E143" s="229" t="s">
        <v>1807</v>
      </c>
      <c r="F143" s="230" t="s">
        <v>1808</v>
      </c>
      <c r="G143" s="231" t="s">
        <v>245</v>
      </c>
      <c r="H143" s="232">
        <v>65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44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155</v>
      </c>
      <c r="AT143" s="240" t="s">
        <v>159</v>
      </c>
      <c r="AU143" s="240" t="s">
        <v>105</v>
      </c>
      <c r="AY143" s="17" t="s">
        <v>156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87</v>
      </c>
      <c r="BK143" s="241">
        <f>ROUND(I143*H143,2)</f>
        <v>0</v>
      </c>
      <c r="BL143" s="17" t="s">
        <v>155</v>
      </c>
      <c r="BM143" s="240" t="s">
        <v>1809</v>
      </c>
    </row>
    <row r="144" spans="1:47" s="2" customFormat="1" ht="12">
      <c r="A144" s="38"/>
      <c r="B144" s="39"/>
      <c r="C144" s="40"/>
      <c r="D144" s="242" t="s">
        <v>165</v>
      </c>
      <c r="E144" s="40"/>
      <c r="F144" s="243" t="s">
        <v>1808</v>
      </c>
      <c r="G144" s="40"/>
      <c r="H144" s="40"/>
      <c r="I144" s="244"/>
      <c r="J144" s="40"/>
      <c r="K144" s="40"/>
      <c r="L144" s="44"/>
      <c r="M144" s="245"/>
      <c r="N144" s="24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165</v>
      </c>
      <c r="AU144" s="17" t="s">
        <v>105</v>
      </c>
    </row>
    <row r="145" spans="1:65" s="2" customFormat="1" ht="24.15" customHeight="1">
      <c r="A145" s="38"/>
      <c r="B145" s="39"/>
      <c r="C145" s="228" t="s">
        <v>193</v>
      </c>
      <c r="D145" s="228" t="s">
        <v>159</v>
      </c>
      <c r="E145" s="229" t="s">
        <v>1810</v>
      </c>
      <c r="F145" s="230" t="s">
        <v>1811</v>
      </c>
      <c r="G145" s="231" t="s">
        <v>162</v>
      </c>
      <c r="H145" s="232">
        <v>2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44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155</v>
      </c>
      <c r="AT145" s="240" t="s">
        <v>159</v>
      </c>
      <c r="AU145" s="240" t="s">
        <v>105</v>
      </c>
      <c r="AY145" s="17" t="s">
        <v>156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87</v>
      </c>
      <c r="BK145" s="241">
        <f>ROUND(I145*H145,2)</f>
        <v>0</v>
      </c>
      <c r="BL145" s="17" t="s">
        <v>155</v>
      </c>
      <c r="BM145" s="240" t="s">
        <v>1812</v>
      </c>
    </row>
    <row r="146" spans="1:47" s="2" customFormat="1" ht="12">
      <c r="A146" s="38"/>
      <c r="B146" s="39"/>
      <c r="C146" s="40"/>
      <c r="D146" s="242" t="s">
        <v>165</v>
      </c>
      <c r="E146" s="40"/>
      <c r="F146" s="243" t="s">
        <v>1811</v>
      </c>
      <c r="G146" s="40"/>
      <c r="H146" s="40"/>
      <c r="I146" s="244"/>
      <c r="J146" s="40"/>
      <c r="K146" s="40"/>
      <c r="L146" s="44"/>
      <c r="M146" s="245"/>
      <c r="N146" s="24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165</v>
      </c>
      <c r="AU146" s="17" t="s">
        <v>105</v>
      </c>
    </row>
    <row r="147" spans="1:65" s="2" customFormat="1" ht="16.5" customHeight="1">
      <c r="A147" s="38"/>
      <c r="B147" s="39"/>
      <c r="C147" s="228" t="s">
        <v>199</v>
      </c>
      <c r="D147" s="228" t="s">
        <v>159</v>
      </c>
      <c r="E147" s="229" t="s">
        <v>1813</v>
      </c>
      <c r="F147" s="230" t="s">
        <v>1814</v>
      </c>
      <c r="G147" s="231" t="s">
        <v>1746</v>
      </c>
      <c r="H147" s="232">
        <v>1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44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155</v>
      </c>
      <c r="AT147" s="240" t="s">
        <v>159</v>
      </c>
      <c r="AU147" s="240" t="s">
        <v>105</v>
      </c>
      <c r="AY147" s="17" t="s">
        <v>156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87</v>
      </c>
      <c r="BK147" s="241">
        <f>ROUND(I147*H147,2)</f>
        <v>0</v>
      </c>
      <c r="BL147" s="17" t="s">
        <v>155</v>
      </c>
      <c r="BM147" s="240" t="s">
        <v>1815</v>
      </c>
    </row>
    <row r="148" spans="1:47" s="2" customFormat="1" ht="12">
      <c r="A148" s="38"/>
      <c r="B148" s="39"/>
      <c r="C148" s="40"/>
      <c r="D148" s="242" t="s">
        <v>165</v>
      </c>
      <c r="E148" s="40"/>
      <c r="F148" s="243" t="s">
        <v>1816</v>
      </c>
      <c r="G148" s="40"/>
      <c r="H148" s="40"/>
      <c r="I148" s="244"/>
      <c r="J148" s="40"/>
      <c r="K148" s="40"/>
      <c r="L148" s="44"/>
      <c r="M148" s="247"/>
      <c r="N148" s="248"/>
      <c r="O148" s="249"/>
      <c r="P148" s="249"/>
      <c r="Q148" s="249"/>
      <c r="R148" s="249"/>
      <c r="S148" s="249"/>
      <c r="T148" s="250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165</v>
      </c>
      <c r="AU148" s="17" t="s">
        <v>105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126:K14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2:12" ht="12">
      <c r="B8" s="20"/>
      <c r="D8" s="151" t="s">
        <v>126</v>
      </c>
      <c r="L8" s="20"/>
    </row>
    <row r="9" spans="2:12" s="1" customFormat="1" ht="16.5" customHeight="1">
      <c r="B9" s="20"/>
      <c r="E9" s="152" t="s">
        <v>1724</v>
      </c>
      <c r="F9" s="1"/>
      <c r="G9" s="1"/>
      <c r="H9" s="1"/>
      <c r="L9" s="20"/>
    </row>
    <row r="10" spans="2:12" s="1" customFormat="1" ht="12" customHeight="1">
      <c r="B10" s="20"/>
      <c r="D10" s="151" t="s">
        <v>1725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1779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1780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1817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20. 6. 2022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1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36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38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39</v>
      </c>
      <c r="E34" s="38"/>
      <c r="F34" s="38"/>
      <c r="G34" s="38"/>
      <c r="H34" s="38"/>
      <c r="I34" s="38"/>
      <c r="J34" s="161">
        <f>ROUND(J124,2)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41</v>
      </c>
      <c r="G36" s="38"/>
      <c r="H36" s="38"/>
      <c r="I36" s="162" t="s">
        <v>40</v>
      </c>
      <c r="J36" s="162" t="s">
        <v>42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43</v>
      </c>
      <c r="E37" s="151" t="s">
        <v>44</v>
      </c>
      <c r="F37" s="164">
        <f>ROUND((SUM(BE124:BE140)),2)</f>
        <v>0</v>
      </c>
      <c r="G37" s="38"/>
      <c r="H37" s="38"/>
      <c r="I37" s="165">
        <v>0.21</v>
      </c>
      <c r="J37" s="164">
        <f>ROUND(((SUM(BE124:BE140))*I37),2)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45</v>
      </c>
      <c r="F38" s="164">
        <f>ROUND((SUM(BF124:BF140)),2)</f>
        <v>0</v>
      </c>
      <c r="G38" s="38"/>
      <c r="H38" s="38"/>
      <c r="I38" s="165">
        <v>0.15</v>
      </c>
      <c r="J38" s="164">
        <f>ROUND(((SUM(BF124:BF140))*I38),2)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ROUND((SUM(BG124:BG140)),2)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47</v>
      </c>
      <c r="F40" s="164">
        <f>ROUND((SUM(BH124:BH140)),2)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48</v>
      </c>
      <c r="F41" s="164">
        <f>ROUND((SUM(BI124:BI140)),2)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49</v>
      </c>
      <c r="E43" s="168"/>
      <c r="F43" s="168"/>
      <c r="G43" s="169" t="s">
        <v>50</v>
      </c>
      <c r="H43" s="170" t="s">
        <v>51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1724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1725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6" t="s">
        <v>1779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1780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02 - Zařízení č.02 - Větrání CHÚC_SCHODIŠTĚ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Turnov</v>
      </c>
      <c r="G93" s="40"/>
      <c r="H93" s="40"/>
      <c r="I93" s="32" t="s">
        <v>22</v>
      </c>
      <c r="J93" s="79" t="str">
        <f>IF(J16="","",J16)</f>
        <v>20. 6. 2022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>Město Turnov</v>
      </c>
      <c r="G95" s="40"/>
      <c r="H95" s="40"/>
      <c r="I95" s="32" t="s">
        <v>31</v>
      </c>
      <c r="J95" s="36" t="str">
        <f>E25</f>
        <v>PROFES PROJEKT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129</v>
      </c>
      <c r="D98" s="186"/>
      <c r="E98" s="186"/>
      <c r="F98" s="186"/>
      <c r="G98" s="186"/>
      <c r="H98" s="186"/>
      <c r="I98" s="186"/>
      <c r="J98" s="187" t="s">
        <v>130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131</v>
      </c>
      <c r="D100" s="40"/>
      <c r="E100" s="40"/>
      <c r="F100" s="40"/>
      <c r="G100" s="40"/>
      <c r="H100" s="40"/>
      <c r="I100" s="40"/>
      <c r="J100" s="110">
        <f>J124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132</v>
      </c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140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4" t="str">
        <f>E7</f>
        <v>22015 - Přístavba k lůžkovému výtahu k objektu -A- Domova důchodců POHODA v Turnově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126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2:12" s="1" customFormat="1" ht="16.5" customHeight="1">
      <c r="B112" s="21"/>
      <c r="C112" s="22"/>
      <c r="D112" s="22"/>
      <c r="E112" s="184" t="s">
        <v>1724</v>
      </c>
      <c r="F112" s="22"/>
      <c r="G112" s="22"/>
      <c r="H112" s="22"/>
      <c r="I112" s="22"/>
      <c r="J112" s="22"/>
      <c r="K112" s="22"/>
      <c r="L112" s="20"/>
    </row>
    <row r="113" spans="2:12" s="1" customFormat="1" ht="12" customHeight="1">
      <c r="B113" s="21"/>
      <c r="C113" s="32" t="s">
        <v>1725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296" t="s">
        <v>1779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1780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E13</f>
        <v>02 - Zařízení č.02 - Větrání CHÚC_SCHODIŠTĚ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F16</f>
        <v>Turnov</v>
      </c>
      <c r="G118" s="40"/>
      <c r="H118" s="40"/>
      <c r="I118" s="32" t="s">
        <v>22</v>
      </c>
      <c r="J118" s="79" t="str">
        <f>IF(J16="","",J16)</f>
        <v>20. 6. 2022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24</v>
      </c>
      <c r="D120" s="40"/>
      <c r="E120" s="40"/>
      <c r="F120" s="27" t="str">
        <f>E19</f>
        <v>Město Turnov</v>
      </c>
      <c r="G120" s="40"/>
      <c r="H120" s="40"/>
      <c r="I120" s="32" t="s">
        <v>31</v>
      </c>
      <c r="J120" s="36" t="str">
        <f>E25</f>
        <v>PROFES PROJEKT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IF(E22="","",E22)</f>
        <v>Vyplň údaj</v>
      </c>
      <c r="G121" s="40"/>
      <c r="H121" s="40"/>
      <c r="I121" s="32" t="s">
        <v>36</v>
      </c>
      <c r="J121" s="36" t="str">
        <f>E28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0"/>
      <c r="B123" s="201"/>
      <c r="C123" s="202" t="s">
        <v>141</v>
      </c>
      <c r="D123" s="203" t="s">
        <v>64</v>
      </c>
      <c r="E123" s="203" t="s">
        <v>60</v>
      </c>
      <c r="F123" s="203" t="s">
        <v>61</v>
      </c>
      <c r="G123" s="203" t="s">
        <v>142</v>
      </c>
      <c r="H123" s="203" t="s">
        <v>143</v>
      </c>
      <c r="I123" s="203" t="s">
        <v>144</v>
      </c>
      <c r="J123" s="204" t="s">
        <v>130</v>
      </c>
      <c r="K123" s="205" t="s">
        <v>145</v>
      </c>
      <c r="L123" s="206"/>
      <c r="M123" s="100" t="s">
        <v>1</v>
      </c>
      <c r="N123" s="101" t="s">
        <v>43</v>
      </c>
      <c r="O123" s="101" t="s">
        <v>146</v>
      </c>
      <c r="P123" s="101" t="s">
        <v>147</v>
      </c>
      <c r="Q123" s="101" t="s">
        <v>148</v>
      </c>
      <c r="R123" s="101" t="s">
        <v>149</v>
      </c>
      <c r="S123" s="101" t="s">
        <v>150</v>
      </c>
      <c r="T123" s="102" t="s">
        <v>151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8"/>
      <c r="B124" s="39"/>
      <c r="C124" s="107" t="s">
        <v>152</v>
      </c>
      <c r="D124" s="40"/>
      <c r="E124" s="40"/>
      <c r="F124" s="40"/>
      <c r="G124" s="40"/>
      <c r="H124" s="40"/>
      <c r="I124" s="40"/>
      <c r="J124" s="207">
        <f>BK124</f>
        <v>0</v>
      </c>
      <c r="K124" s="40"/>
      <c r="L124" s="44"/>
      <c r="M124" s="103"/>
      <c r="N124" s="208"/>
      <c r="O124" s="104"/>
      <c r="P124" s="209">
        <f>SUM(P125:P140)</f>
        <v>0</v>
      </c>
      <c r="Q124" s="104"/>
      <c r="R124" s="209">
        <f>SUM(R125:R140)</f>
        <v>0</v>
      </c>
      <c r="S124" s="104"/>
      <c r="T124" s="210">
        <f>SUM(T125:T140)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132</v>
      </c>
      <c r="BK124" s="211">
        <f>SUM(BK125:BK140)</f>
        <v>0</v>
      </c>
    </row>
    <row r="125" spans="1:65" s="2" customFormat="1" ht="16.5" customHeight="1">
      <c r="A125" s="38"/>
      <c r="B125" s="39"/>
      <c r="C125" s="228" t="s">
        <v>87</v>
      </c>
      <c r="D125" s="228" t="s">
        <v>159</v>
      </c>
      <c r="E125" s="229" t="s">
        <v>1818</v>
      </c>
      <c r="F125" s="230" t="s">
        <v>1787</v>
      </c>
      <c r="G125" s="231" t="s">
        <v>1788</v>
      </c>
      <c r="H125" s="232">
        <v>2</v>
      </c>
      <c r="I125" s="233"/>
      <c r="J125" s="234">
        <f>ROUND(I125*H125,2)</f>
        <v>0</v>
      </c>
      <c r="K125" s="235"/>
      <c r="L125" s="44"/>
      <c r="M125" s="236" t="s">
        <v>1</v>
      </c>
      <c r="N125" s="237" t="s">
        <v>44</v>
      </c>
      <c r="O125" s="91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155</v>
      </c>
      <c r="AT125" s="240" t="s">
        <v>159</v>
      </c>
      <c r="AU125" s="240" t="s">
        <v>79</v>
      </c>
      <c r="AY125" s="17" t="s">
        <v>156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7" t="s">
        <v>87</v>
      </c>
      <c r="BK125" s="241">
        <f>ROUND(I125*H125,2)</f>
        <v>0</v>
      </c>
      <c r="BL125" s="17" t="s">
        <v>155</v>
      </c>
      <c r="BM125" s="240" t="s">
        <v>1819</v>
      </c>
    </row>
    <row r="126" spans="1:47" s="2" customFormat="1" ht="12">
      <c r="A126" s="38"/>
      <c r="B126" s="39"/>
      <c r="C126" s="40"/>
      <c r="D126" s="242" t="s">
        <v>165</v>
      </c>
      <c r="E126" s="40"/>
      <c r="F126" s="243" t="s">
        <v>1787</v>
      </c>
      <c r="G126" s="40"/>
      <c r="H126" s="40"/>
      <c r="I126" s="244"/>
      <c r="J126" s="40"/>
      <c r="K126" s="40"/>
      <c r="L126" s="44"/>
      <c r="M126" s="245"/>
      <c r="N126" s="246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165</v>
      </c>
      <c r="AU126" s="17" t="s">
        <v>79</v>
      </c>
    </row>
    <row r="127" spans="1:65" s="2" customFormat="1" ht="62.7" customHeight="1">
      <c r="A127" s="38"/>
      <c r="B127" s="39"/>
      <c r="C127" s="228" t="s">
        <v>89</v>
      </c>
      <c r="D127" s="228" t="s">
        <v>159</v>
      </c>
      <c r="E127" s="229" t="s">
        <v>1820</v>
      </c>
      <c r="F127" s="230" t="s">
        <v>1821</v>
      </c>
      <c r="G127" s="231" t="s">
        <v>1788</v>
      </c>
      <c r="H127" s="232">
        <v>3</v>
      </c>
      <c r="I127" s="233"/>
      <c r="J127" s="234">
        <f>ROUND(I127*H127,2)</f>
        <v>0</v>
      </c>
      <c r="K127" s="235"/>
      <c r="L127" s="44"/>
      <c r="M127" s="236" t="s">
        <v>1</v>
      </c>
      <c r="N127" s="237" t="s">
        <v>44</v>
      </c>
      <c r="O127" s="91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155</v>
      </c>
      <c r="AT127" s="240" t="s">
        <v>159</v>
      </c>
      <c r="AU127" s="240" t="s">
        <v>79</v>
      </c>
      <c r="AY127" s="17" t="s">
        <v>156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87</v>
      </c>
      <c r="BK127" s="241">
        <f>ROUND(I127*H127,2)</f>
        <v>0</v>
      </c>
      <c r="BL127" s="17" t="s">
        <v>155</v>
      </c>
      <c r="BM127" s="240" t="s">
        <v>1822</v>
      </c>
    </row>
    <row r="128" spans="1:47" s="2" customFormat="1" ht="12">
      <c r="A128" s="38"/>
      <c r="B128" s="39"/>
      <c r="C128" s="40"/>
      <c r="D128" s="242" t="s">
        <v>165</v>
      </c>
      <c r="E128" s="40"/>
      <c r="F128" s="243" t="s">
        <v>1821</v>
      </c>
      <c r="G128" s="40"/>
      <c r="H128" s="40"/>
      <c r="I128" s="244"/>
      <c r="J128" s="40"/>
      <c r="K128" s="40"/>
      <c r="L128" s="44"/>
      <c r="M128" s="245"/>
      <c r="N128" s="24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165</v>
      </c>
      <c r="AU128" s="17" t="s">
        <v>79</v>
      </c>
    </row>
    <row r="129" spans="1:65" s="2" customFormat="1" ht="76.35" customHeight="1">
      <c r="A129" s="38"/>
      <c r="B129" s="39"/>
      <c r="C129" s="228" t="s">
        <v>105</v>
      </c>
      <c r="D129" s="228" t="s">
        <v>159</v>
      </c>
      <c r="E129" s="229" t="s">
        <v>1823</v>
      </c>
      <c r="F129" s="230" t="s">
        <v>1824</v>
      </c>
      <c r="G129" s="231" t="s">
        <v>1746</v>
      </c>
      <c r="H129" s="232">
        <v>1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44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155</v>
      </c>
      <c r="AT129" s="240" t="s">
        <v>159</v>
      </c>
      <c r="AU129" s="240" t="s">
        <v>79</v>
      </c>
      <c r="AY129" s="17" t="s">
        <v>156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87</v>
      </c>
      <c r="BK129" s="241">
        <f>ROUND(I129*H129,2)</f>
        <v>0</v>
      </c>
      <c r="BL129" s="17" t="s">
        <v>155</v>
      </c>
      <c r="BM129" s="240" t="s">
        <v>1825</v>
      </c>
    </row>
    <row r="130" spans="1:47" s="2" customFormat="1" ht="12">
      <c r="A130" s="38"/>
      <c r="B130" s="39"/>
      <c r="C130" s="40"/>
      <c r="D130" s="242" t="s">
        <v>165</v>
      </c>
      <c r="E130" s="40"/>
      <c r="F130" s="243" t="s">
        <v>1826</v>
      </c>
      <c r="G130" s="40"/>
      <c r="H130" s="40"/>
      <c r="I130" s="244"/>
      <c r="J130" s="40"/>
      <c r="K130" s="40"/>
      <c r="L130" s="44"/>
      <c r="M130" s="245"/>
      <c r="N130" s="24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165</v>
      </c>
      <c r="AU130" s="17" t="s">
        <v>79</v>
      </c>
    </row>
    <row r="131" spans="1:65" s="2" customFormat="1" ht="24.15" customHeight="1">
      <c r="A131" s="38"/>
      <c r="B131" s="39"/>
      <c r="C131" s="228" t="s">
        <v>155</v>
      </c>
      <c r="D131" s="228" t="s">
        <v>159</v>
      </c>
      <c r="E131" s="229" t="s">
        <v>1827</v>
      </c>
      <c r="F131" s="230" t="s">
        <v>1801</v>
      </c>
      <c r="G131" s="231" t="s">
        <v>245</v>
      </c>
      <c r="H131" s="232">
        <v>90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44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155</v>
      </c>
      <c r="AT131" s="240" t="s">
        <v>159</v>
      </c>
      <c r="AU131" s="240" t="s">
        <v>79</v>
      </c>
      <c r="AY131" s="17" t="s">
        <v>156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87</v>
      </c>
      <c r="BK131" s="241">
        <f>ROUND(I131*H131,2)</f>
        <v>0</v>
      </c>
      <c r="BL131" s="17" t="s">
        <v>155</v>
      </c>
      <c r="BM131" s="240" t="s">
        <v>1828</v>
      </c>
    </row>
    <row r="132" spans="1:47" s="2" customFormat="1" ht="12">
      <c r="A132" s="38"/>
      <c r="B132" s="39"/>
      <c r="C132" s="40"/>
      <c r="D132" s="242" t="s">
        <v>165</v>
      </c>
      <c r="E132" s="40"/>
      <c r="F132" s="243" t="s">
        <v>1801</v>
      </c>
      <c r="G132" s="40"/>
      <c r="H132" s="40"/>
      <c r="I132" s="244"/>
      <c r="J132" s="40"/>
      <c r="K132" s="40"/>
      <c r="L132" s="44"/>
      <c r="M132" s="245"/>
      <c r="N132" s="24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165</v>
      </c>
      <c r="AU132" s="17" t="s">
        <v>79</v>
      </c>
    </row>
    <row r="133" spans="1:65" s="2" customFormat="1" ht="55.5" customHeight="1">
      <c r="A133" s="38"/>
      <c r="B133" s="39"/>
      <c r="C133" s="228" t="s">
        <v>168</v>
      </c>
      <c r="D133" s="228" t="s">
        <v>159</v>
      </c>
      <c r="E133" s="229" t="s">
        <v>1829</v>
      </c>
      <c r="F133" s="230" t="s">
        <v>1830</v>
      </c>
      <c r="G133" s="231" t="s">
        <v>245</v>
      </c>
      <c r="H133" s="232">
        <v>60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44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155</v>
      </c>
      <c r="AT133" s="240" t="s">
        <v>159</v>
      </c>
      <c r="AU133" s="240" t="s">
        <v>79</v>
      </c>
      <c r="AY133" s="17" t="s">
        <v>156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87</v>
      </c>
      <c r="BK133" s="241">
        <f>ROUND(I133*H133,2)</f>
        <v>0</v>
      </c>
      <c r="BL133" s="17" t="s">
        <v>155</v>
      </c>
      <c r="BM133" s="240" t="s">
        <v>1831</v>
      </c>
    </row>
    <row r="134" spans="1:47" s="2" customFormat="1" ht="12">
      <c r="A134" s="38"/>
      <c r="B134" s="39"/>
      <c r="C134" s="40"/>
      <c r="D134" s="242" t="s">
        <v>165</v>
      </c>
      <c r="E134" s="40"/>
      <c r="F134" s="243" t="s">
        <v>1806</v>
      </c>
      <c r="G134" s="40"/>
      <c r="H134" s="40"/>
      <c r="I134" s="244"/>
      <c r="J134" s="40"/>
      <c r="K134" s="40"/>
      <c r="L134" s="44"/>
      <c r="M134" s="245"/>
      <c r="N134" s="24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79</v>
      </c>
    </row>
    <row r="135" spans="1:65" s="2" customFormat="1" ht="44.25" customHeight="1">
      <c r="A135" s="38"/>
      <c r="B135" s="39"/>
      <c r="C135" s="228" t="s">
        <v>184</v>
      </c>
      <c r="D135" s="228" t="s">
        <v>159</v>
      </c>
      <c r="E135" s="229" t="s">
        <v>1832</v>
      </c>
      <c r="F135" s="230" t="s">
        <v>1808</v>
      </c>
      <c r="G135" s="231" t="s">
        <v>245</v>
      </c>
      <c r="H135" s="232">
        <v>45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44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155</v>
      </c>
      <c r="AT135" s="240" t="s">
        <v>159</v>
      </c>
      <c r="AU135" s="240" t="s">
        <v>79</v>
      </c>
      <c r="AY135" s="17" t="s">
        <v>156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87</v>
      </c>
      <c r="BK135" s="241">
        <f>ROUND(I135*H135,2)</f>
        <v>0</v>
      </c>
      <c r="BL135" s="17" t="s">
        <v>155</v>
      </c>
      <c r="BM135" s="240" t="s">
        <v>1833</v>
      </c>
    </row>
    <row r="136" spans="1:47" s="2" customFormat="1" ht="12">
      <c r="A136" s="38"/>
      <c r="B136" s="39"/>
      <c r="C136" s="40"/>
      <c r="D136" s="242" t="s">
        <v>165</v>
      </c>
      <c r="E136" s="40"/>
      <c r="F136" s="243" t="s">
        <v>1834</v>
      </c>
      <c r="G136" s="40"/>
      <c r="H136" s="40"/>
      <c r="I136" s="244"/>
      <c r="J136" s="40"/>
      <c r="K136" s="40"/>
      <c r="L136" s="44"/>
      <c r="M136" s="245"/>
      <c r="N136" s="24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165</v>
      </c>
      <c r="AU136" s="17" t="s">
        <v>79</v>
      </c>
    </row>
    <row r="137" spans="1:65" s="2" customFormat="1" ht="24.15" customHeight="1">
      <c r="A137" s="38"/>
      <c r="B137" s="39"/>
      <c r="C137" s="228" t="s">
        <v>190</v>
      </c>
      <c r="D137" s="228" t="s">
        <v>159</v>
      </c>
      <c r="E137" s="229" t="s">
        <v>1835</v>
      </c>
      <c r="F137" s="230" t="s">
        <v>1836</v>
      </c>
      <c r="G137" s="231" t="s">
        <v>162</v>
      </c>
      <c r="H137" s="232">
        <v>2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44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155</v>
      </c>
      <c r="AT137" s="240" t="s">
        <v>159</v>
      </c>
      <c r="AU137" s="240" t="s">
        <v>79</v>
      </c>
      <c r="AY137" s="17" t="s">
        <v>156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87</v>
      </c>
      <c r="BK137" s="241">
        <f>ROUND(I137*H137,2)</f>
        <v>0</v>
      </c>
      <c r="BL137" s="17" t="s">
        <v>155</v>
      </c>
      <c r="BM137" s="240" t="s">
        <v>1837</v>
      </c>
    </row>
    <row r="138" spans="1:47" s="2" customFormat="1" ht="12">
      <c r="A138" s="38"/>
      <c r="B138" s="39"/>
      <c r="C138" s="40"/>
      <c r="D138" s="242" t="s">
        <v>165</v>
      </c>
      <c r="E138" s="40"/>
      <c r="F138" s="243" t="s">
        <v>1836</v>
      </c>
      <c r="G138" s="40"/>
      <c r="H138" s="40"/>
      <c r="I138" s="244"/>
      <c r="J138" s="40"/>
      <c r="K138" s="40"/>
      <c r="L138" s="44"/>
      <c r="M138" s="245"/>
      <c r="N138" s="24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165</v>
      </c>
      <c r="AU138" s="17" t="s">
        <v>79</v>
      </c>
    </row>
    <row r="139" spans="1:65" s="2" customFormat="1" ht="76.35" customHeight="1">
      <c r="A139" s="38"/>
      <c r="B139" s="39"/>
      <c r="C139" s="228" t="s">
        <v>193</v>
      </c>
      <c r="D139" s="228" t="s">
        <v>159</v>
      </c>
      <c r="E139" s="229" t="s">
        <v>1838</v>
      </c>
      <c r="F139" s="230" t="s">
        <v>1839</v>
      </c>
      <c r="G139" s="231" t="s">
        <v>1746</v>
      </c>
      <c r="H139" s="232">
        <v>1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44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155</v>
      </c>
      <c r="AT139" s="240" t="s">
        <v>159</v>
      </c>
      <c r="AU139" s="240" t="s">
        <v>79</v>
      </c>
      <c r="AY139" s="17" t="s">
        <v>156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87</v>
      </c>
      <c r="BK139" s="241">
        <f>ROUND(I139*H139,2)</f>
        <v>0</v>
      </c>
      <c r="BL139" s="17" t="s">
        <v>155</v>
      </c>
      <c r="BM139" s="240" t="s">
        <v>1840</v>
      </c>
    </row>
    <row r="140" spans="1:47" s="2" customFormat="1" ht="12">
      <c r="A140" s="38"/>
      <c r="B140" s="39"/>
      <c r="C140" s="40"/>
      <c r="D140" s="242" t="s">
        <v>165</v>
      </c>
      <c r="E140" s="40"/>
      <c r="F140" s="243" t="s">
        <v>1841</v>
      </c>
      <c r="G140" s="40"/>
      <c r="H140" s="40"/>
      <c r="I140" s="244"/>
      <c r="J140" s="40"/>
      <c r="K140" s="40"/>
      <c r="L140" s="44"/>
      <c r="M140" s="247"/>
      <c r="N140" s="248"/>
      <c r="O140" s="249"/>
      <c r="P140" s="249"/>
      <c r="Q140" s="249"/>
      <c r="R140" s="249"/>
      <c r="S140" s="249"/>
      <c r="T140" s="250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165</v>
      </c>
      <c r="AU140" s="17" t="s">
        <v>79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3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0:H110"/>
    <mergeCell ref="E114:H114"/>
    <mergeCell ref="E112:H112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2:12" ht="12">
      <c r="B8" s="20"/>
      <c r="D8" s="151" t="s">
        <v>126</v>
      </c>
      <c r="L8" s="20"/>
    </row>
    <row r="9" spans="2:12" s="1" customFormat="1" ht="16.5" customHeight="1">
      <c r="B9" s="20"/>
      <c r="E9" s="152" t="s">
        <v>1724</v>
      </c>
      <c r="F9" s="1"/>
      <c r="G9" s="1"/>
      <c r="H9" s="1"/>
      <c r="L9" s="20"/>
    </row>
    <row r="10" spans="2:12" s="1" customFormat="1" ht="12" customHeight="1">
      <c r="B10" s="20"/>
      <c r="D10" s="151" t="s">
        <v>1725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1779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1780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1842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20. 6. 2022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1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36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38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39</v>
      </c>
      <c r="E34" s="38"/>
      <c r="F34" s="38"/>
      <c r="G34" s="38"/>
      <c r="H34" s="38"/>
      <c r="I34" s="38"/>
      <c r="J34" s="161">
        <f>ROUND(J126,2)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41</v>
      </c>
      <c r="G36" s="38"/>
      <c r="H36" s="38"/>
      <c r="I36" s="162" t="s">
        <v>40</v>
      </c>
      <c r="J36" s="162" t="s">
        <v>42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43</v>
      </c>
      <c r="E37" s="151" t="s">
        <v>44</v>
      </c>
      <c r="F37" s="164">
        <f>ROUND((SUM(BE126:BE148)),2)</f>
        <v>0</v>
      </c>
      <c r="G37" s="38"/>
      <c r="H37" s="38"/>
      <c r="I37" s="165">
        <v>0.21</v>
      </c>
      <c r="J37" s="164">
        <f>ROUND(((SUM(BE126:BE148))*I37),2)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45</v>
      </c>
      <c r="F38" s="164">
        <f>ROUND((SUM(BF126:BF148)),2)</f>
        <v>0</v>
      </c>
      <c r="G38" s="38"/>
      <c r="H38" s="38"/>
      <c r="I38" s="165">
        <v>0.15</v>
      </c>
      <c r="J38" s="164">
        <f>ROUND(((SUM(BF126:BF148))*I38),2)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ROUND((SUM(BG126:BG148)),2)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47</v>
      </c>
      <c r="F40" s="164">
        <f>ROUND((SUM(BH126:BH148)),2)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48</v>
      </c>
      <c r="F41" s="164">
        <f>ROUND((SUM(BI126:BI148)),2)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49</v>
      </c>
      <c r="E43" s="168"/>
      <c r="F43" s="168"/>
      <c r="G43" s="169" t="s">
        <v>50</v>
      </c>
      <c r="H43" s="170" t="s">
        <v>51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1724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1725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6" t="s">
        <v>1779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1780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03 - Zařízení č.03-Chlazení UPS č.m.0.16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Turnov</v>
      </c>
      <c r="G93" s="40"/>
      <c r="H93" s="40"/>
      <c r="I93" s="32" t="s">
        <v>22</v>
      </c>
      <c r="J93" s="79" t="str">
        <f>IF(J16="","",J16)</f>
        <v>20. 6. 2022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>Město Turnov</v>
      </c>
      <c r="G95" s="40"/>
      <c r="H95" s="40"/>
      <c r="I95" s="32" t="s">
        <v>31</v>
      </c>
      <c r="J95" s="36" t="str">
        <f>E25</f>
        <v>PROFES PROJEKT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129</v>
      </c>
      <c r="D98" s="186"/>
      <c r="E98" s="186"/>
      <c r="F98" s="186"/>
      <c r="G98" s="186"/>
      <c r="H98" s="186"/>
      <c r="I98" s="186"/>
      <c r="J98" s="187" t="s">
        <v>130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131</v>
      </c>
      <c r="D100" s="40"/>
      <c r="E100" s="40"/>
      <c r="F100" s="40"/>
      <c r="G100" s="40"/>
      <c r="H100" s="40"/>
      <c r="I100" s="40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132</v>
      </c>
    </row>
    <row r="101" spans="1:31" s="9" customFormat="1" ht="24.95" customHeight="1">
      <c r="A101" s="9"/>
      <c r="B101" s="189"/>
      <c r="C101" s="190"/>
      <c r="D101" s="191" t="s">
        <v>234</v>
      </c>
      <c r="E101" s="192"/>
      <c r="F101" s="192"/>
      <c r="G101" s="192"/>
      <c r="H101" s="192"/>
      <c r="I101" s="192"/>
      <c r="J101" s="193">
        <f>J127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1782</v>
      </c>
      <c r="E102" s="197"/>
      <c r="F102" s="197"/>
      <c r="G102" s="197"/>
      <c r="H102" s="197"/>
      <c r="I102" s="197"/>
      <c r="J102" s="198">
        <f>J128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140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4" t="str">
        <f>E7</f>
        <v>22015 - Přístavba k lůžkovému výtahu k objektu -A- Domova důchodců POHODA v Turnově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126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84" t="s">
        <v>1724</v>
      </c>
      <c r="F114" s="22"/>
      <c r="G114" s="22"/>
      <c r="H114" s="22"/>
      <c r="I114" s="22"/>
      <c r="J114" s="22"/>
      <c r="K114" s="22"/>
      <c r="L114" s="20"/>
    </row>
    <row r="115" spans="2:12" s="1" customFormat="1" ht="12" customHeight="1">
      <c r="B115" s="21"/>
      <c r="C115" s="32" t="s">
        <v>1725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296" t="s">
        <v>1779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1780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E13</f>
        <v>03 - Zařízení č.03-Chlazení UPS č.m.0.16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F16</f>
        <v>Turnov</v>
      </c>
      <c r="G120" s="40"/>
      <c r="H120" s="40"/>
      <c r="I120" s="32" t="s">
        <v>22</v>
      </c>
      <c r="J120" s="79" t="str">
        <f>IF(J16="","",J16)</f>
        <v>20. 6. 2022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E19</f>
        <v>Město Turnov</v>
      </c>
      <c r="G122" s="40"/>
      <c r="H122" s="40"/>
      <c r="I122" s="32" t="s">
        <v>31</v>
      </c>
      <c r="J122" s="36" t="str">
        <f>E25</f>
        <v>PROFES PROJEKT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32" t="s">
        <v>36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0"/>
      <c r="B125" s="201"/>
      <c r="C125" s="202" t="s">
        <v>141</v>
      </c>
      <c r="D125" s="203" t="s">
        <v>64</v>
      </c>
      <c r="E125" s="203" t="s">
        <v>60</v>
      </c>
      <c r="F125" s="203" t="s">
        <v>61</v>
      </c>
      <c r="G125" s="203" t="s">
        <v>142</v>
      </c>
      <c r="H125" s="203" t="s">
        <v>143</v>
      </c>
      <c r="I125" s="203" t="s">
        <v>144</v>
      </c>
      <c r="J125" s="204" t="s">
        <v>130</v>
      </c>
      <c r="K125" s="205" t="s">
        <v>145</v>
      </c>
      <c r="L125" s="206"/>
      <c r="M125" s="100" t="s">
        <v>1</v>
      </c>
      <c r="N125" s="101" t="s">
        <v>43</v>
      </c>
      <c r="O125" s="101" t="s">
        <v>146</v>
      </c>
      <c r="P125" s="101" t="s">
        <v>147</v>
      </c>
      <c r="Q125" s="101" t="s">
        <v>148</v>
      </c>
      <c r="R125" s="101" t="s">
        <v>149</v>
      </c>
      <c r="S125" s="101" t="s">
        <v>150</v>
      </c>
      <c r="T125" s="102" t="s">
        <v>151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8"/>
      <c r="B126" s="39"/>
      <c r="C126" s="107" t="s">
        <v>152</v>
      </c>
      <c r="D126" s="40"/>
      <c r="E126" s="40"/>
      <c r="F126" s="40"/>
      <c r="G126" s="40"/>
      <c r="H126" s="40"/>
      <c r="I126" s="40"/>
      <c r="J126" s="207">
        <f>BK126</f>
        <v>0</v>
      </c>
      <c r="K126" s="40"/>
      <c r="L126" s="44"/>
      <c r="M126" s="103"/>
      <c r="N126" s="208"/>
      <c r="O126" s="104"/>
      <c r="P126" s="209">
        <f>P127</f>
        <v>0</v>
      </c>
      <c r="Q126" s="104"/>
      <c r="R126" s="209">
        <f>R127</f>
        <v>0</v>
      </c>
      <c r="S126" s="104"/>
      <c r="T126" s="210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132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78</v>
      </c>
      <c r="E127" s="215" t="s">
        <v>312</v>
      </c>
      <c r="F127" s="215" t="s">
        <v>1687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</v>
      </c>
      <c r="S127" s="220"/>
      <c r="T127" s="22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105</v>
      </c>
      <c r="AT127" s="224" t="s">
        <v>78</v>
      </c>
      <c r="AU127" s="224" t="s">
        <v>79</v>
      </c>
      <c r="AY127" s="223" t="s">
        <v>156</v>
      </c>
      <c r="BK127" s="225">
        <f>BK128</f>
        <v>0</v>
      </c>
    </row>
    <row r="128" spans="1:63" s="12" customFormat="1" ht="22.8" customHeight="1">
      <c r="A128" s="12"/>
      <c r="B128" s="212"/>
      <c r="C128" s="213"/>
      <c r="D128" s="214" t="s">
        <v>78</v>
      </c>
      <c r="E128" s="226" t="s">
        <v>1784</v>
      </c>
      <c r="F128" s="226" t="s">
        <v>1785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SUM(P129:P148)</f>
        <v>0</v>
      </c>
      <c r="Q128" s="220"/>
      <c r="R128" s="221">
        <f>SUM(R129:R148)</f>
        <v>0</v>
      </c>
      <c r="S128" s="220"/>
      <c r="T128" s="222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105</v>
      </c>
      <c r="AT128" s="224" t="s">
        <v>78</v>
      </c>
      <c r="AU128" s="224" t="s">
        <v>87</v>
      </c>
      <c r="AY128" s="223" t="s">
        <v>156</v>
      </c>
      <c r="BK128" s="225">
        <f>SUM(BK129:BK148)</f>
        <v>0</v>
      </c>
    </row>
    <row r="129" spans="1:65" s="2" customFormat="1" ht="24.15" customHeight="1">
      <c r="A129" s="38"/>
      <c r="B129" s="39"/>
      <c r="C129" s="228" t="s">
        <v>87</v>
      </c>
      <c r="D129" s="228" t="s">
        <v>159</v>
      </c>
      <c r="E129" s="229" t="s">
        <v>1843</v>
      </c>
      <c r="F129" s="230" t="s">
        <v>1844</v>
      </c>
      <c r="G129" s="231" t="s">
        <v>162</v>
      </c>
      <c r="H129" s="232">
        <v>1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44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665</v>
      </c>
      <c r="AT129" s="240" t="s">
        <v>159</v>
      </c>
      <c r="AU129" s="240" t="s">
        <v>89</v>
      </c>
      <c r="AY129" s="17" t="s">
        <v>156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87</v>
      </c>
      <c r="BK129" s="241">
        <f>ROUND(I129*H129,2)</f>
        <v>0</v>
      </c>
      <c r="BL129" s="17" t="s">
        <v>665</v>
      </c>
      <c r="BM129" s="240" t="s">
        <v>1845</v>
      </c>
    </row>
    <row r="130" spans="1:47" s="2" customFormat="1" ht="12">
      <c r="A130" s="38"/>
      <c r="B130" s="39"/>
      <c r="C130" s="40"/>
      <c r="D130" s="242" t="s">
        <v>165</v>
      </c>
      <c r="E130" s="40"/>
      <c r="F130" s="243" t="s">
        <v>1844</v>
      </c>
      <c r="G130" s="40"/>
      <c r="H130" s="40"/>
      <c r="I130" s="244"/>
      <c r="J130" s="40"/>
      <c r="K130" s="40"/>
      <c r="L130" s="44"/>
      <c r="M130" s="245"/>
      <c r="N130" s="24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165</v>
      </c>
      <c r="AU130" s="17" t="s">
        <v>89</v>
      </c>
    </row>
    <row r="131" spans="1:65" s="2" customFormat="1" ht="24.15" customHeight="1">
      <c r="A131" s="38"/>
      <c r="B131" s="39"/>
      <c r="C131" s="228" t="s">
        <v>89</v>
      </c>
      <c r="D131" s="228" t="s">
        <v>159</v>
      </c>
      <c r="E131" s="229" t="s">
        <v>1846</v>
      </c>
      <c r="F131" s="230" t="s">
        <v>1847</v>
      </c>
      <c r="G131" s="231" t="s">
        <v>1788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44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665</v>
      </c>
      <c r="AT131" s="240" t="s">
        <v>159</v>
      </c>
      <c r="AU131" s="240" t="s">
        <v>89</v>
      </c>
      <c r="AY131" s="17" t="s">
        <v>156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87</v>
      </c>
      <c r="BK131" s="241">
        <f>ROUND(I131*H131,2)</f>
        <v>0</v>
      </c>
      <c r="BL131" s="17" t="s">
        <v>665</v>
      </c>
      <c r="BM131" s="240" t="s">
        <v>1848</v>
      </c>
    </row>
    <row r="132" spans="1:47" s="2" customFormat="1" ht="12">
      <c r="A132" s="38"/>
      <c r="B132" s="39"/>
      <c r="C132" s="40"/>
      <c r="D132" s="242" t="s">
        <v>165</v>
      </c>
      <c r="E132" s="40"/>
      <c r="F132" s="243" t="s">
        <v>1847</v>
      </c>
      <c r="G132" s="40"/>
      <c r="H132" s="40"/>
      <c r="I132" s="244"/>
      <c r="J132" s="40"/>
      <c r="K132" s="40"/>
      <c r="L132" s="44"/>
      <c r="M132" s="245"/>
      <c r="N132" s="24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165</v>
      </c>
      <c r="AU132" s="17" t="s">
        <v>89</v>
      </c>
    </row>
    <row r="133" spans="1:65" s="2" customFormat="1" ht="24.15" customHeight="1">
      <c r="A133" s="38"/>
      <c r="B133" s="39"/>
      <c r="C133" s="228" t="s">
        <v>105</v>
      </c>
      <c r="D133" s="228" t="s">
        <v>159</v>
      </c>
      <c r="E133" s="229" t="s">
        <v>1849</v>
      </c>
      <c r="F133" s="230" t="s">
        <v>1850</v>
      </c>
      <c r="G133" s="231" t="s">
        <v>162</v>
      </c>
      <c r="H133" s="232">
        <v>1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44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665</v>
      </c>
      <c r="AT133" s="240" t="s">
        <v>159</v>
      </c>
      <c r="AU133" s="240" t="s">
        <v>89</v>
      </c>
      <c r="AY133" s="17" t="s">
        <v>156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87</v>
      </c>
      <c r="BK133" s="241">
        <f>ROUND(I133*H133,2)</f>
        <v>0</v>
      </c>
      <c r="BL133" s="17" t="s">
        <v>665</v>
      </c>
      <c r="BM133" s="240" t="s">
        <v>1851</v>
      </c>
    </row>
    <row r="134" spans="1:47" s="2" customFormat="1" ht="12">
      <c r="A134" s="38"/>
      <c r="B134" s="39"/>
      <c r="C134" s="40"/>
      <c r="D134" s="242" t="s">
        <v>165</v>
      </c>
      <c r="E134" s="40"/>
      <c r="F134" s="243" t="s">
        <v>1850</v>
      </c>
      <c r="G134" s="40"/>
      <c r="H134" s="40"/>
      <c r="I134" s="244"/>
      <c r="J134" s="40"/>
      <c r="K134" s="40"/>
      <c r="L134" s="44"/>
      <c r="M134" s="245"/>
      <c r="N134" s="24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89</v>
      </c>
    </row>
    <row r="135" spans="1:65" s="2" customFormat="1" ht="24.15" customHeight="1">
      <c r="A135" s="38"/>
      <c r="B135" s="39"/>
      <c r="C135" s="228" t="s">
        <v>155</v>
      </c>
      <c r="D135" s="228" t="s">
        <v>159</v>
      </c>
      <c r="E135" s="229" t="s">
        <v>1852</v>
      </c>
      <c r="F135" s="230" t="s">
        <v>1853</v>
      </c>
      <c r="G135" s="231" t="s">
        <v>162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44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665</v>
      </c>
      <c r="AT135" s="240" t="s">
        <v>159</v>
      </c>
      <c r="AU135" s="240" t="s">
        <v>89</v>
      </c>
      <c r="AY135" s="17" t="s">
        <v>156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87</v>
      </c>
      <c r="BK135" s="241">
        <f>ROUND(I135*H135,2)</f>
        <v>0</v>
      </c>
      <c r="BL135" s="17" t="s">
        <v>665</v>
      </c>
      <c r="BM135" s="240" t="s">
        <v>1854</v>
      </c>
    </row>
    <row r="136" spans="1:47" s="2" customFormat="1" ht="12">
      <c r="A136" s="38"/>
      <c r="B136" s="39"/>
      <c r="C136" s="40"/>
      <c r="D136" s="242" t="s">
        <v>165</v>
      </c>
      <c r="E136" s="40"/>
      <c r="F136" s="243" t="s">
        <v>1853</v>
      </c>
      <c r="G136" s="40"/>
      <c r="H136" s="40"/>
      <c r="I136" s="244"/>
      <c r="J136" s="40"/>
      <c r="K136" s="40"/>
      <c r="L136" s="44"/>
      <c r="M136" s="245"/>
      <c r="N136" s="24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165</v>
      </c>
      <c r="AU136" s="17" t="s">
        <v>89</v>
      </c>
    </row>
    <row r="137" spans="1:65" s="2" customFormat="1" ht="16.5" customHeight="1">
      <c r="A137" s="38"/>
      <c r="B137" s="39"/>
      <c r="C137" s="228" t="s">
        <v>168</v>
      </c>
      <c r="D137" s="228" t="s">
        <v>159</v>
      </c>
      <c r="E137" s="229" t="s">
        <v>1855</v>
      </c>
      <c r="F137" s="230" t="s">
        <v>1856</v>
      </c>
      <c r="G137" s="231" t="s">
        <v>162</v>
      </c>
      <c r="H137" s="232">
        <v>1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44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665</v>
      </c>
      <c r="AT137" s="240" t="s">
        <v>159</v>
      </c>
      <c r="AU137" s="240" t="s">
        <v>89</v>
      </c>
      <c r="AY137" s="17" t="s">
        <v>156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87</v>
      </c>
      <c r="BK137" s="241">
        <f>ROUND(I137*H137,2)</f>
        <v>0</v>
      </c>
      <c r="BL137" s="17" t="s">
        <v>665</v>
      </c>
      <c r="BM137" s="240" t="s">
        <v>1857</v>
      </c>
    </row>
    <row r="138" spans="1:47" s="2" customFormat="1" ht="12">
      <c r="A138" s="38"/>
      <c r="B138" s="39"/>
      <c r="C138" s="40"/>
      <c r="D138" s="242" t="s">
        <v>165</v>
      </c>
      <c r="E138" s="40"/>
      <c r="F138" s="243" t="s">
        <v>1856</v>
      </c>
      <c r="G138" s="40"/>
      <c r="H138" s="40"/>
      <c r="I138" s="244"/>
      <c r="J138" s="40"/>
      <c r="K138" s="40"/>
      <c r="L138" s="44"/>
      <c r="M138" s="245"/>
      <c r="N138" s="24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165</v>
      </c>
      <c r="AU138" s="17" t="s">
        <v>89</v>
      </c>
    </row>
    <row r="139" spans="1:65" s="2" customFormat="1" ht="24.15" customHeight="1">
      <c r="A139" s="38"/>
      <c r="B139" s="39"/>
      <c r="C139" s="228" t="s">
        <v>184</v>
      </c>
      <c r="D139" s="228" t="s">
        <v>159</v>
      </c>
      <c r="E139" s="229" t="s">
        <v>1858</v>
      </c>
      <c r="F139" s="230" t="s">
        <v>1859</v>
      </c>
      <c r="G139" s="231" t="s">
        <v>162</v>
      </c>
      <c r="H139" s="232">
        <v>1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44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665</v>
      </c>
      <c r="AT139" s="240" t="s">
        <v>159</v>
      </c>
      <c r="AU139" s="240" t="s">
        <v>89</v>
      </c>
      <c r="AY139" s="17" t="s">
        <v>156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87</v>
      </c>
      <c r="BK139" s="241">
        <f>ROUND(I139*H139,2)</f>
        <v>0</v>
      </c>
      <c r="BL139" s="17" t="s">
        <v>665</v>
      </c>
      <c r="BM139" s="240" t="s">
        <v>1860</v>
      </c>
    </row>
    <row r="140" spans="1:47" s="2" customFormat="1" ht="12">
      <c r="A140" s="38"/>
      <c r="B140" s="39"/>
      <c r="C140" s="40"/>
      <c r="D140" s="242" t="s">
        <v>165</v>
      </c>
      <c r="E140" s="40"/>
      <c r="F140" s="243" t="s">
        <v>1859</v>
      </c>
      <c r="G140" s="40"/>
      <c r="H140" s="40"/>
      <c r="I140" s="244"/>
      <c r="J140" s="40"/>
      <c r="K140" s="40"/>
      <c r="L140" s="44"/>
      <c r="M140" s="245"/>
      <c r="N140" s="24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165</v>
      </c>
      <c r="AU140" s="17" t="s">
        <v>89</v>
      </c>
    </row>
    <row r="141" spans="1:65" s="2" customFormat="1" ht="16.5" customHeight="1">
      <c r="A141" s="38"/>
      <c r="B141" s="39"/>
      <c r="C141" s="228" t="s">
        <v>190</v>
      </c>
      <c r="D141" s="228" t="s">
        <v>159</v>
      </c>
      <c r="E141" s="229" t="s">
        <v>1861</v>
      </c>
      <c r="F141" s="230" t="s">
        <v>1862</v>
      </c>
      <c r="G141" s="231" t="s">
        <v>162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44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665</v>
      </c>
      <c r="AT141" s="240" t="s">
        <v>159</v>
      </c>
      <c r="AU141" s="240" t="s">
        <v>89</v>
      </c>
      <c r="AY141" s="17" t="s">
        <v>156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87</v>
      </c>
      <c r="BK141" s="241">
        <f>ROUND(I141*H141,2)</f>
        <v>0</v>
      </c>
      <c r="BL141" s="17" t="s">
        <v>665</v>
      </c>
      <c r="BM141" s="240" t="s">
        <v>1863</v>
      </c>
    </row>
    <row r="142" spans="1:47" s="2" customFormat="1" ht="12">
      <c r="A142" s="38"/>
      <c r="B142" s="39"/>
      <c r="C142" s="40"/>
      <c r="D142" s="242" t="s">
        <v>165</v>
      </c>
      <c r="E142" s="40"/>
      <c r="F142" s="243" t="s">
        <v>1862</v>
      </c>
      <c r="G142" s="40"/>
      <c r="H142" s="40"/>
      <c r="I142" s="244"/>
      <c r="J142" s="40"/>
      <c r="K142" s="40"/>
      <c r="L142" s="44"/>
      <c r="M142" s="245"/>
      <c r="N142" s="24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165</v>
      </c>
      <c r="AU142" s="17" t="s">
        <v>89</v>
      </c>
    </row>
    <row r="143" spans="1:65" s="2" customFormat="1" ht="24.15" customHeight="1">
      <c r="A143" s="38"/>
      <c r="B143" s="39"/>
      <c r="C143" s="228" t="s">
        <v>193</v>
      </c>
      <c r="D143" s="228" t="s">
        <v>159</v>
      </c>
      <c r="E143" s="229" t="s">
        <v>1864</v>
      </c>
      <c r="F143" s="230" t="s">
        <v>1865</v>
      </c>
      <c r="G143" s="231" t="s">
        <v>162</v>
      </c>
      <c r="H143" s="232">
        <v>2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44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665</v>
      </c>
      <c r="AT143" s="240" t="s">
        <v>159</v>
      </c>
      <c r="AU143" s="240" t="s">
        <v>89</v>
      </c>
      <c r="AY143" s="17" t="s">
        <v>156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87</v>
      </c>
      <c r="BK143" s="241">
        <f>ROUND(I143*H143,2)</f>
        <v>0</v>
      </c>
      <c r="BL143" s="17" t="s">
        <v>665</v>
      </c>
      <c r="BM143" s="240" t="s">
        <v>1866</v>
      </c>
    </row>
    <row r="144" spans="1:47" s="2" customFormat="1" ht="12">
      <c r="A144" s="38"/>
      <c r="B144" s="39"/>
      <c r="C144" s="40"/>
      <c r="D144" s="242" t="s">
        <v>165</v>
      </c>
      <c r="E144" s="40"/>
      <c r="F144" s="243" t="s">
        <v>1865</v>
      </c>
      <c r="G144" s="40"/>
      <c r="H144" s="40"/>
      <c r="I144" s="244"/>
      <c r="J144" s="40"/>
      <c r="K144" s="40"/>
      <c r="L144" s="44"/>
      <c r="M144" s="245"/>
      <c r="N144" s="24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165</v>
      </c>
      <c r="AU144" s="17" t="s">
        <v>89</v>
      </c>
    </row>
    <row r="145" spans="1:65" s="2" customFormat="1" ht="16.5" customHeight="1">
      <c r="A145" s="38"/>
      <c r="B145" s="39"/>
      <c r="C145" s="228" t="s">
        <v>199</v>
      </c>
      <c r="D145" s="228" t="s">
        <v>159</v>
      </c>
      <c r="E145" s="229" t="s">
        <v>1867</v>
      </c>
      <c r="F145" s="230" t="s">
        <v>1868</v>
      </c>
      <c r="G145" s="231" t="s">
        <v>162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44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665</v>
      </c>
      <c r="AT145" s="240" t="s">
        <v>159</v>
      </c>
      <c r="AU145" s="240" t="s">
        <v>89</v>
      </c>
      <c r="AY145" s="17" t="s">
        <v>156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87</v>
      </c>
      <c r="BK145" s="241">
        <f>ROUND(I145*H145,2)</f>
        <v>0</v>
      </c>
      <c r="BL145" s="17" t="s">
        <v>665</v>
      </c>
      <c r="BM145" s="240" t="s">
        <v>1869</v>
      </c>
    </row>
    <row r="146" spans="1:47" s="2" customFormat="1" ht="12">
      <c r="A146" s="38"/>
      <c r="B146" s="39"/>
      <c r="C146" s="40"/>
      <c r="D146" s="242" t="s">
        <v>165</v>
      </c>
      <c r="E146" s="40"/>
      <c r="F146" s="243" t="s">
        <v>1868</v>
      </c>
      <c r="G146" s="40"/>
      <c r="H146" s="40"/>
      <c r="I146" s="244"/>
      <c r="J146" s="40"/>
      <c r="K146" s="40"/>
      <c r="L146" s="44"/>
      <c r="M146" s="245"/>
      <c r="N146" s="24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165</v>
      </c>
      <c r="AU146" s="17" t="s">
        <v>89</v>
      </c>
    </row>
    <row r="147" spans="1:65" s="2" customFormat="1" ht="21.75" customHeight="1">
      <c r="A147" s="38"/>
      <c r="B147" s="39"/>
      <c r="C147" s="228" t="s">
        <v>205</v>
      </c>
      <c r="D147" s="228" t="s">
        <v>159</v>
      </c>
      <c r="E147" s="229" t="s">
        <v>1870</v>
      </c>
      <c r="F147" s="230" t="s">
        <v>1871</v>
      </c>
      <c r="G147" s="231" t="s">
        <v>162</v>
      </c>
      <c r="H147" s="232">
        <v>1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44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665</v>
      </c>
      <c r="AT147" s="240" t="s">
        <v>159</v>
      </c>
      <c r="AU147" s="240" t="s">
        <v>89</v>
      </c>
      <c r="AY147" s="17" t="s">
        <v>156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87</v>
      </c>
      <c r="BK147" s="241">
        <f>ROUND(I147*H147,2)</f>
        <v>0</v>
      </c>
      <c r="BL147" s="17" t="s">
        <v>665</v>
      </c>
      <c r="BM147" s="240" t="s">
        <v>1872</v>
      </c>
    </row>
    <row r="148" spans="1:47" s="2" customFormat="1" ht="12">
      <c r="A148" s="38"/>
      <c r="B148" s="39"/>
      <c r="C148" s="40"/>
      <c r="D148" s="242" t="s">
        <v>165</v>
      </c>
      <c r="E148" s="40"/>
      <c r="F148" s="243" t="s">
        <v>1871</v>
      </c>
      <c r="G148" s="40"/>
      <c r="H148" s="40"/>
      <c r="I148" s="244"/>
      <c r="J148" s="40"/>
      <c r="K148" s="40"/>
      <c r="L148" s="44"/>
      <c r="M148" s="247"/>
      <c r="N148" s="248"/>
      <c r="O148" s="249"/>
      <c r="P148" s="249"/>
      <c r="Q148" s="249"/>
      <c r="R148" s="249"/>
      <c r="S148" s="249"/>
      <c r="T148" s="250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165</v>
      </c>
      <c r="AU148" s="17" t="s">
        <v>89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125:K14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2:12" ht="12">
      <c r="B8" s="20"/>
      <c r="D8" s="151" t="s">
        <v>126</v>
      </c>
      <c r="L8" s="20"/>
    </row>
    <row r="9" spans="2:12" s="1" customFormat="1" ht="16.5" customHeight="1">
      <c r="B9" s="20"/>
      <c r="E9" s="152" t="s">
        <v>1724</v>
      </c>
      <c r="F9" s="1"/>
      <c r="G9" s="1"/>
      <c r="H9" s="1"/>
      <c r="L9" s="20"/>
    </row>
    <row r="10" spans="2:12" s="1" customFormat="1" ht="12" customHeight="1">
      <c r="B10" s="20"/>
      <c r="D10" s="151" t="s">
        <v>1725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1779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1780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1873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20. 6. 2022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">
        <v>26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25</v>
      </c>
      <c r="J24" s="141" t="s">
        <v>32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33</v>
      </c>
      <c r="F25" s="38"/>
      <c r="G25" s="38"/>
      <c r="H25" s="38"/>
      <c r="I25" s="151" t="s">
        <v>28</v>
      </c>
      <c r="J25" s="141" t="s">
        <v>34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36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38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39</v>
      </c>
      <c r="E34" s="38"/>
      <c r="F34" s="38"/>
      <c r="G34" s="38"/>
      <c r="H34" s="38"/>
      <c r="I34" s="38"/>
      <c r="J34" s="161">
        <f>ROUND(J126,2)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41</v>
      </c>
      <c r="G36" s="38"/>
      <c r="H36" s="38"/>
      <c r="I36" s="162" t="s">
        <v>40</v>
      </c>
      <c r="J36" s="162" t="s">
        <v>42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43</v>
      </c>
      <c r="E37" s="151" t="s">
        <v>44</v>
      </c>
      <c r="F37" s="164">
        <f>ROUND((SUM(BE126:BE138)),2)</f>
        <v>0</v>
      </c>
      <c r="G37" s="38"/>
      <c r="H37" s="38"/>
      <c r="I37" s="165">
        <v>0.21</v>
      </c>
      <c r="J37" s="164">
        <f>ROUND(((SUM(BE126:BE138))*I37),2)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45</v>
      </c>
      <c r="F38" s="164">
        <f>ROUND((SUM(BF126:BF138)),2)</f>
        <v>0</v>
      </c>
      <c r="G38" s="38"/>
      <c r="H38" s="38"/>
      <c r="I38" s="165">
        <v>0.15</v>
      </c>
      <c r="J38" s="164">
        <f>ROUND(((SUM(BF126:BF138))*I38),2)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ROUND((SUM(BG126:BG138)),2)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47</v>
      </c>
      <c r="F40" s="164">
        <f>ROUND((SUM(BH126:BH138)),2)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48</v>
      </c>
      <c r="F41" s="164">
        <f>ROUND((SUM(BI126:BI138)),2)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49</v>
      </c>
      <c r="E43" s="168"/>
      <c r="F43" s="168"/>
      <c r="G43" s="169" t="s">
        <v>50</v>
      </c>
      <c r="H43" s="170" t="s">
        <v>51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1724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1725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6" t="s">
        <v>1779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1780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spol - Společné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>Turnov</v>
      </c>
      <c r="G93" s="40"/>
      <c r="H93" s="40"/>
      <c r="I93" s="32" t="s">
        <v>22</v>
      </c>
      <c r="J93" s="79" t="str">
        <f>IF(J16="","",J16)</f>
        <v>20. 6. 2022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24</v>
      </c>
      <c r="D95" s="40"/>
      <c r="E95" s="40"/>
      <c r="F95" s="27" t="str">
        <f>E19</f>
        <v>Město Turnov</v>
      </c>
      <c r="G95" s="40"/>
      <c r="H95" s="40"/>
      <c r="I95" s="32" t="s">
        <v>31</v>
      </c>
      <c r="J95" s="36" t="str">
        <f>E25</f>
        <v>PROFES PROJEKT spol. s r.o.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36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129</v>
      </c>
      <c r="D98" s="186"/>
      <c r="E98" s="186"/>
      <c r="F98" s="186"/>
      <c r="G98" s="186"/>
      <c r="H98" s="186"/>
      <c r="I98" s="186"/>
      <c r="J98" s="187" t="s">
        <v>130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131</v>
      </c>
      <c r="D100" s="40"/>
      <c r="E100" s="40"/>
      <c r="F100" s="40"/>
      <c r="G100" s="40"/>
      <c r="H100" s="40"/>
      <c r="I100" s="40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132</v>
      </c>
    </row>
    <row r="101" spans="1:31" s="9" customFormat="1" ht="24.95" customHeight="1">
      <c r="A101" s="9"/>
      <c r="B101" s="189"/>
      <c r="C101" s="190"/>
      <c r="D101" s="191" t="s">
        <v>210</v>
      </c>
      <c r="E101" s="192"/>
      <c r="F101" s="192"/>
      <c r="G101" s="192"/>
      <c r="H101" s="192"/>
      <c r="I101" s="192"/>
      <c r="J101" s="193">
        <f>J127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217</v>
      </c>
      <c r="E102" s="197"/>
      <c r="F102" s="197"/>
      <c r="G102" s="197"/>
      <c r="H102" s="197"/>
      <c r="I102" s="197"/>
      <c r="J102" s="198">
        <f>J128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140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4" t="str">
        <f>E7</f>
        <v>22015 - Přístavba k lůžkovému výtahu k objektu -A- Domova důchodců POHODA v Turnově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126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84" t="s">
        <v>1724</v>
      </c>
      <c r="F114" s="22"/>
      <c r="G114" s="22"/>
      <c r="H114" s="22"/>
      <c r="I114" s="22"/>
      <c r="J114" s="22"/>
      <c r="K114" s="22"/>
      <c r="L114" s="20"/>
    </row>
    <row r="115" spans="2:12" s="1" customFormat="1" ht="12" customHeight="1">
      <c r="B115" s="21"/>
      <c r="C115" s="32" t="s">
        <v>1725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296" t="s">
        <v>1779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1780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E13</f>
        <v>spol - Společné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F16</f>
        <v>Turnov</v>
      </c>
      <c r="G120" s="40"/>
      <c r="H120" s="40"/>
      <c r="I120" s="32" t="s">
        <v>22</v>
      </c>
      <c r="J120" s="79" t="str">
        <f>IF(J16="","",J16)</f>
        <v>20. 6. 2022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E19</f>
        <v>Město Turnov</v>
      </c>
      <c r="G122" s="40"/>
      <c r="H122" s="40"/>
      <c r="I122" s="32" t="s">
        <v>31</v>
      </c>
      <c r="J122" s="36" t="str">
        <f>E25</f>
        <v>PROFES PROJEKT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32" t="s">
        <v>36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0"/>
      <c r="B125" s="201"/>
      <c r="C125" s="202" t="s">
        <v>141</v>
      </c>
      <c r="D125" s="203" t="s">
        <v>64</v>
      </c>
      <c r="E125" s="203" t="s">
        <v>60</v>
      </c>
      <c r="F125" s="203" t="s">
        <v>61</v>
      </c>
      <c r="G125" s="203" t="s">
        <v>142</v>
      </c>
      <c r="H125" s="203" t="s">
        <v>143</v>
      </c>
      <c r="I125" s="203" t="s">
        <v>144</v>
      </c>
      <c r="J125" s="204" t="s">
        <v>130</v>
      </c>
      <c r="K125" s="205" t="s">
        <v>145</v>
      </c>
      <c r="L125" s="206"/>
      <c r="M125" s="100" t="s">
        <v>1</v>
      </c>
      <c r="N125" s="101" t="s">
        <v>43</v>
      </c>
      <c r="O125" s="101" t="s">
        <v>146</v>
      </c>
      <c r="P125" s="101" t="s">
        <v>147</v>
      </c>
      <c r="Q125" s="101" t="s">
        <v>148</v>
      </c>
      <c r="R125" s="101" t="s">
        <v>149</v>
      </c>
      <c r="S125" s="101" t="s">
        <v>150</v>
      </c>
      <c r="T125" s="102" t="s">
        <v>151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8"/>
      <c r="B126" s="39"/>
      <c r="C126" s="107" t="s">
        <v>152</v>
      </c>
      <c r="D126" s="40"/>
      <c r="E126" s="40"/>
      <c r="F126" s="40"/>
      <c r="G126" s="40"/>
      <c r="H126" s="40"/>
      <c r="I126" s="40"/>
      <c r="J126" s="207">
        <f>BK126</f>
        <v>0</v>
      </c>
      <c r="K126" s="40"/>
      <c r="L126" s="44"/>
      <c r="M126" s="103"/>
      <c r="N126" s="208"/>
      <c r="O126" s="104"/>
      <c r="P126" s="209">
        <f>P127</f>
        <v>0</v>
      </c>
      <c r="Q126" s="104"/>
      <c r="R126" s="209">
        <f>R127</f>
        <v>0</v>
      </c>
      <c r="S126" s="104"/>
      <c r="T126" s="210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132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78</v>
      </c>
      <c r="E127" s="215" t="s">
        <v>240</v>
      </c>
      <c r="F127" s="215" t="s">
        <v>241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</v>
      </c>
      <c r="S127" s="220"/>
      <c r="T127" s="22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87</v>
      </c>
      <c r="AT127" s="224" t="s">
        <v>78</v>
      </c>
      <c r="AU127" s="224" t="s">
        <v>79</v>
      </c>
      <c r="AY127" s="223" t="s">
        <v>156</v>
      </c>
      <c r="BK127" s="225">
        <f>BK128</f>
        <v>0</v>
      </c>
    </row>
    <row r="128" spans="1:63" s="12" customFormat="1" ht="22.8" customHeight="1">
      <c r="A128" s="12"/>
      <c r="B128" s="212"/>
      <c r="C128" s="213"/>
      <c r="D128" s="214" t="s">
        <v>78</v>
      </c>
      <c r="E128" s="226" t="s">
        <v>199</v>
      </c>
      <c r="F128" s="226" t="s">
        <v>870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SUM(P129:P138)</f>
        <v>0</v>
      </c>
      <c r="Q128" s="220"/>
      <c r="R128" s="221">
        <f>SUM(R129:R138)</f>
        <v>0</v>
      </c>
      <c r="S128" s="220"/>
      <c r="T128" s="222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87</v>
      </c>
      <c r="AT128" s="224" t="s">
        <v>78</v>
      </c>
      <c r="AU128" s="224" t="s">
        <v>87</v>
      </c>
      <c r="AY128" s="223" t="s">
        <v>156</v>
      </c>
      <c r="BK128" s="225">
        <f>SUM(BK129:BK138)</f>
        <v>0</v>
      </c>
    </row>
    <row r="129" spans="1:65" s="2" customFormat="1" ht="16.5" customHeight="1">
      <c r="A129" s="38"/>
      <c r="B129" s="39"/>
      <c r="C129" s="228" t="s">
        <v>87</v>
      </c>
      <c r="D129" s="228" t="s">
        <v>159</v>
      </c>
      <c r="E129" s="229" t="s">
        <v>1874</v>
      </c>
      <c r="F129" s="230" t="s">
        <v>1875</v>
      </c>
      <c r="G129" s="231" t="s">
        <v>162</v>
      </c>
      <c r="H129" s="232">
        <v>1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44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155</v>
      </c>
      <c r="AT129" s="240" t="s">
        <v>159</v>
      </c>
      <c r="AU129" s="240" t="s">
        <v>89</v>
      </c>
      <c r="AY129" s="17" t="s">
        <v>156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87</v>
      </c>
      <c r="BK129" s="241">
        <f>ROUND(I129*H129,2)</f>
        <v>0</v>
      </c>
      <c r="BL129" s="17" t="s">
        <v>155</v>
      </c>
      <c r="BM129" s="240" t="s">
        <v>1876</v>
      </c>
    </row>
    <row r="130" spans="1:47" s="2" customFormat="1" ht="12">
      <c r="A130" s="38"/>
      <c r="B130" s="39"/>
      <c r="C130" s="40"/>
      <c r="D130" s="242" t="s">
        <v>165</v>
      </c>
      <c r="E130" s="40"/>
      <c r="F130" s="243" t="s">
        <v>1875</v>
      </c>
      <c r="G130" s="40"/>
      <c r="H130" s="40"/>
      <c r="I130" s="244"/>
      <c r="J130" s="40"/>
      <c r="K130" s="40"/>
      <c r="L130" s="44"/>
      <c r="M130" s="245"/>
      <c r="N130" s="24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165</v>
      </c>
      <c r="AU130" s="17" t="s">
        <v>89</v>
      </c>
    </row>
    <row r="131" spans="1:65" s="2" customFormat="1" ht="33" customHeight="1">
      <c r="A131" s="38"/>
      <c r="B131" s="39"/>
      <c r="C131" s="228" t="s">
        <v>89</v>
      </c>
      <c r="D131" s="228" t="s">
        <v>159</v>
      </c>
      <c r="E131" s="229" t="s">
        <v>1055</v>
      </c>
      <c r="F131" s="230" t="s">
        <v>1877</v>
      </c>
      <c r="G131" s="231" t="s">
        <v>162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44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155</v>
      </c>
      <c r="AT131" s="240" t="s">
        <v>159</v>
      </c>
      <c r="AU131" s="240" t="s">
        <v>89</v>
      </c>
      <c r="AY131" s="17" t="s">
        <v>156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87</v>
      </c>
      <c r="BK131" s="241">
        <f>ROUND(I131*H131,2)</f>
        <v>0</v>
      </c>
      <c r="BL131" s="17" t="s">
        <v>155</v>
      </c>
      <c r="BM131" s="240" t="s">
        <v>1878</v>
      </c>
    </row>
    <row r="132" spans="1:47" s="2" customFormat="1" ht="12">
      <c r="A132" s="38"/>
      <c r="B132" s="39"/>
      <c r="C132" s="40"/>
      <c r="D132" s="242" t="s">
        <v>165</v>
      </c>
      <c r="E132" s="40"/>
      <c r="F132" s="243" t="s">
        <v>1877</v>
      </c>
      <c r="G132" s="40"/>
      <c r="H132" s="40"/>
      <c r="I132" s="244"/>
      <c r="J132" s="40"/>
      <c r="K132" s="40"/>
      <c r="L132" s="44"/>
      <c r="M132" s="245"/>
      <c r="N132" s="24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165</v>
      </c>
      <c r="AU132" s="17" t="s">
        <v>89</v>
      </c>
    </row>
    <row r="133" spans="1:65" s="2" customFormat="1" ht="16.5" customHeight="1">
      <c r="A133" s="38"/>
      <c r="B133" s="39"/>
      <c r="C133" s="228" t="s">
        <v>105</v>
      </c>
      <c r="D133" s="228" t="s">
        <v>159</v>
      </c>
      <c r="E133" s="229" t="s">
        <v>1059</v>
      </c>
      <c r="F133" s="230" t="s">
        <v>1879</v>
      </c>
      <c r="G133" s="231" t="s">
        <v>162</v>
      </c>
      <c r="H133" s="232">
        <v>1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44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155</v>
      </c>
      <c r="AT133" s="240" t="s">
        <v>159</v>
      </c>
      <c r="AU133" s="240" t="s">
        <v>89</v>
      </c>
      <c r="AY133" s="17" t="s">
        <v>156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87</v>
      </c>
      <c r="BK133" s="241">
        <f>ROUND(I133*H133,2)</f>
        <v>0</v>
      </c>
      <c r="BL133" s="17" t="s">
        <v>155</v>
      </c>
      <c r="BM133" s="240" t="s">
        <v>1880</v>
      </c>
    </row>
    <row r="134" spans="1:47" s="2" customFormat="1" ht="12">
      <c r="A134" s="38"/>
      <c r="B134" s="39"/>
      <c r="C134" s="40"/>
      <c r="D134" s="242" t="s">
        <v>165</v>
      </c>
      <c r="E134" s="40"/>
      <c r="F134" s="243" t="s">
        <v>1879</v>
      </c>
      <c r="G134" s="40"/>
      <c r="H134" s="40"/>
      <c r="I134" s="244"/>
      <c r="J134" s="40"/>
      <c r="K134" s="40"/>
      <c r="L134" s="44"/>
      <c r="M134" s="245"/>
      <c r="N134" s="24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89</v>
      </c>
    </row>
    <row r="135" spans="1:65" s="2" customFormat="1" ht="16.5" customHeight="1">
      <c r="A135" s="38"/>
      <c r="B135" s="39"/>
      <c r="C135" s="228" t="s">
        <v>155</v>
      </c>
      <c r="D135" s="228" t="s">
        <v>159</v>
      </c>
      <c r="E135" s="229" t="s">
        <v>1881</v>
      </c>
      <c r="F135" s="230" t="s">
        <v>1882</v>
      </c>
      <c r="G135" s="231" t="s">
        <v>162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44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155</v>
      </c>
      <c r="AT135" s="240" t="s">
        <v>159</v>
      </c>
      <c r="AU135" s="240" t="s">
        <v>89</v>
      </c>
      <c r="AY135" s="17" t="s">
        <v>156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87</v>
      </c>
      <c r="BK135" s="241">
        <f>ROUND(I135*H135,2)</f>
        <v>0</v>
      </c>
      <c r="BL135" s="17" t="s">
        <v>155</v>
      </c>
      <c r="BM135" s="240" t="s">
        <v>1883</v>
      </c>
    </row>
    <row r="136" spans="1:47" s="2" customFormat="1" ht="12">
      <c r="A136" s="38"/>
      <c r="B136" s="39"/>
      <c r="C136" s="40"/>
      <c r="D136" s="242" t="s">
        <v>165</v>
      </c>
      <c r="E136" s="40"/>
      <c r="F136" s="243" t="s">
        <v>1882</v>
      </c>
      <c r="G136" s="40"/>
      <c r="H136" s="40"/>
      <c r="I136" s="244"/>
      <c r="J136" s="40"/>
      <c r="K136" s="40"/>
      <c r="L136" s="44"/>
      <c r="M136" s="245"/>
      <c r="N136" s="24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165</v>
      </c>
      <c r="AU136" s="17" t="s">
        <v>89</v>
      </c>
    </row>
    <row r="137" spans="1:65" s="2" customFormat="1" ht="49.05" customHeight="1">
      <c r="A137" s="38"/>
      <c r="B137" s="39"/>
      <c r="C137" s="228" t="s">
        <v>168</v>
      </c>
      <c r="D137" s="228" t="s">
        <v>159</v>
      </c>
      <c r="E137" s="229" t="s">
        <v>1884</v>
      </c>
      <c r="F137" s="230" t="s">
        <v>1885</v>
      </c>
      <c r="G137" s="231" t="s">
        <v>162</v>
      </c>
      <c r="H137" s="232">
        <v>2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44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155</v>
      </c>
      <c r="AT137" s="240" t="s">
        <v>159</v>
      </c>
      <c r="AU137" s="240" t="s">
        <v>89</v>
      </c>
      <c r="AY137" s="17" t="s">
        <v>156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87</v>
      </c>
      <c r="BK137" s="241">
        <f>ROUND(I137*H137,2)</f>
        <v>0</v>
      </c>
      <c r="BL137" s="17" t="s">
        <v>155</v>
      </c>
      <c r="BM137" s="240" t="s">
        <v>1886</v>
      </c>
    </row>
    <row r="138" spans="1:47" s="2" customFormat="1" ht="12">
      <c r="A138" s="38"/>
      <c r="B138" s="39"/>
      <c r="C138" s="40"/>
      <c r="D138" s="242" t="s">
        <v>165</v>
      </c>
      <c r="E138" s="40"/>
      <c r="F138" s="243" t="s">
        <v>1885</v>
      </c>
      <c r="G138" s="40"/>
      <c r="H138" s="40"/>
      <c r="I138" s="244"/>
      <c r="J138" s="40"/>
      <c r="K138" s="40"/>
      <c r="L138" s="44"/>
      <c r="M138" s="247"/>
      <c r="N138" s="248"/>
      <c r="O138" s="249"/>
      <c r="P138" s="249"/>
      <c r="Q138" s="249"/>
      <c r="R138" s="249"/>
      <c r="S138" s="249"/>
      <c r="T138" s="250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165</v>
      </c>
      <c r="AU138" s="17" t="s">
        <v>89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5:K13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89</v>
      </c>
    </row>
    <row r="4" spans="2:46" s="1" customFormat="1" ht="24.95" customHeight="1">
      <c r="B4" s="20"/>
      <c r="D4" s="149" t="s">
        <v>125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22015 - Přístavba k lůžkovému výtahu k objektu -A- Domova důchodců POHODA v Turnově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1724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1725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1887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20. 6. 2022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36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38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39</v>
      </c>
      <c r="E32" s="38"/>
      <c r="F32" s="38"/>
      <c r="G32" s="38"/>
      <c r="H32" s="38"/>
      <c r="I32" s="38"/>
      <c r="J32" s="161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41</v>
      </c>
      <c r="G34" s="38"/>
      <c r="H34" s="38"/>
      <c r="I34" s="162" t="s">
        <v>40</v>
      </c>
      <c r="J34" s="162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43</v>
      </c>
      <c r="E35" s="151" t="s">
        <v>44</v>
      </c>
      <c r="F35" s="164">
        <f>ROUND((SUM(BE128:BE192)),2)</f>
        <v>0</v>
      </c>
      <c r="G35" s="38"/>
      <c r="H35" s="38"/>
      <c r="I35" s="165">
        <v>0.21</v>
      </c>
      <c r="J35" s="164">
        <f>ROUND(((SUM(BE128:BE192))*I35),2)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45</v>
      </c>
      <c r="F36" s="164">
        <f>ROUND((SUM(BF128:BF192)),2)</f>
        <v>0</v>
      </c>
      <c r="G36" s="38"/>
      <c r="H36" s="38"/>
      <c r="I36" s="165">
        <v>0.15</v>
      </c>
      <c r="J36" s="164">
        <f>ROUND(((SUM(BF128:BF192))*I36),2)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ROUND((SUM(BG128:BG192)),2)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47</v>
      </c>
      <c r="F38" s="164">
        <f>ROUND((SUM(BH128:BH192)),2)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48</v>
      </c>
      <c r="F39" s="164">
        <f>ROUND((SUM(BI128:BI192)),2)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49</v>
      </c>
      <c r="E41" s="168"/>
      <c r="F41" s="168"/>
      <c r="G41" s="169" t="s">
        <v>50</v>
      </c>
      <c r="H41" s="170" t="s">
        <v>51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22015 - Přístavba k lůžkovému výtahu k objektu -A- Domova důchodců POHODA v Turnově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1724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1725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22015-D.1.4.e - D.1.4.e - Zdravotní technika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Turnov</v>
      </c>
      <c r="G91" s="40"/>
      <c r="H91" s="40"/>
      <c r="I91" s="32" t="s">
        <v>22</v>
      </c>
      <c r="J91" s="79" t="str">
        <f>IF(J14="","",J14)</f>
        <v>20. 6. 2022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Turnov</v>
      </c>
      <c r="G93" s="40"/>
      <c r="H93" s="40"/>
      <c r="I93" s="32" t="s">
        <v>31</v>
      </c>
      <c r="J93" s="36" t="str">
        <f>E23</f>
        <v>PROFES PROJEKT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210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211</v>
      </c>
      <c r="E100" s="197"/>
      <c r="F100" s="197"/>
      <c r="G100" s="197"/>
      <c r="H100" s="197"/>
      <c r="I100" s="197"/>
      <c r="J100" s="198">
        <f>J130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1888</v>
      </c>
      <c r="E101" s="197"/>
      <c r="F101" s="197"/>
      <c r="G101" s="197"/>
      <c r="H101" s="197"/>
      <c r="I101" s="197"/>
      <c r="J101" s="198">
        <f>J133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217</v>
      </c>
      <c r="E102" s="197"/>
      <c r="F102" s="197"/>
      <c r="G102" s="197"/>
      <c r="H102" s="197"/>
      <c r="I102" s="197"/>
      <c r="J102" s="198">
        <f>J158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220</v>
      </c>
      <c r="E103" s="192"/>
      <c r="F103" s="192"/>
      <c r="G103" s="192"/>
      <c r="H103" s="192"/>
      <c r="I103" s="192"/>
      <c r="J103" s="193">
        <f>J161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1889</v>
      </c>
      <c r="E104" s="197"/>
      <c r="F104" s="197"/>
      <c r="G104" s="197"/>
      <c r="H104" s="197"/>
      <c r="I104" s="197"/>
      <c r="J104" s="198">
        <f>J162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1890</v>
      </c>
      <c r="E105" s="197"/>
      <c r="F105" s="197"/>
      <c r="G105" s="197"/>
      <c r="H105" s="197"/>
      <c r="I105" s="197"/>
      <c r="J105" s="198">
        <f>J175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1891</v>
      </c>
      <c r="E106" s="197"/>
      <c r="F106" s="197"/>
      <c r="G106" s="197"/>
      <c r="H106" s="197"/>
      <c r="I106" s="197"/>
      <c r="J106" s="198">
        <f>J188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140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84" t="str">
        <f>E7</f>
        <v>22015 - Přístavba k lůžkovému výtahu k objektu -A- Domova důchodců POHODA v Turnově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126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84" t="s">
        <v>1724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1725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E11</f>
        <v>22015-D.1.4.e - D.1.4.e - Zdravotní technika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F14</f>
        <v>Turnov</v>
      </c>
      <c r="G122" s="40"/>
      <c r="H122" s="40"/>
      <c r="I122" s="32" t="s">
        <v>22</v>
      </c>
      <c r="J122" s="79" t="str">
        <f>IF(J14="","",J14)</f>
        <v>20. 6. 2022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E17</f>
        <v>Město Turnov</v>
      </c>
      <c r="G124" s="40"/>
      <c r="H124" s="40"/>
      <c r="I124" s="32" t="s">
        <v>31</v>
      </c>
      <c r="J124" s="36" t="str">
        <f>E23</f>
        <v>PROFES PROJEKT spol. s 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29</v>
      </c>
      <c r="D125" s="40"/>
      <c r="E125" s="40"/>
      <c r="F125" s="27" t="str">
        <f>IF(E20="","",E20)</f>
        <v>Vyplň údaj</v>
      </c>
      <c r="G125" s="40"/>
      <c r="H125" s="40"/>
      <c r="I125" s="32" t="s">
        <v>36</v>
      </c>
      <c r="J125" s="36" t="str">
        <f>E26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00"/>
      <c r="B127" s="201"/>
      <c r="C127" s="202" t="s">
        <v>141</v>
      </c>
      <c r="D127" s="203" t="s">
        <v>64</v>
      </c>
      <c r="E127" s="203" t="s">
        <v>60</v>
      </c>
      <c r="F127" s="203" t="s">
        <v>61</v>
      </c>
      <c r="G127" s="203" t="s">
        <v>142</v>
      </c>
      <c r="H127" s="203" t="s">
        <v>143</v>
      </c>
      <c r="I127" s="203" t="s">
        <v>144</v>
      </c>
      <c r="J127" s="204" t="s">
        <v>130</v>
      </c>
      <c r="K127" s="205" t="s">
        <v>145</v>
      </c>
      <c r="L127" s="206"/>
      <c r="M127" s="100" t="s">
        <v>1</v>
      </c>
      <c r="N127" s="101" t="s">
        <v>43</v>
      </c>
      <c r="O127" s="101" t="s">
        <v>146</v>
      </c>
      <c r="P127" s="101" t="s">
        <v>147</v>
      </c>
      <c r="Q127" s="101" t="s">
        <v>148</v>
      </c>
      <c r="R127" s="101" t="s">
        <v>149</v>
      </c>
      <c r="S127" s="101" t="s">
        <v>150</v>
      </c>
      <c r="T127" s="102" t="s">
        <v>151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8"/>
      <c r="B128" s="39"/>
      <c r="C128" s="107" t="s">
        <v>152</v>
      </c>
      <c r="D128" s="40"/>
      <c r="E128" s="40"/>
      <c r="F128" s="40"/>
      <c r="G128" s="40"/>
      <c r="H128" s="40"/>
      <c r="I128" s="40"/>
      <c r="J128" s="207">
        <f>BK128</f>
        <v>0</v>
      </c>
      <c r="K128" s="40"/>
      <c r="L128" s="44"/>
      <c r="M128" s="103"/>
      <c r="N128" s="208"/>
      <c r="O128" s="104"/>
      <c r="P128" s="209">
        <f>P129+P161</f>
        <v>0</v>
      </c>
      <c r="Q128" s="104"/>
      <c r="R128" s="209">
        <f>R129+R161</f>
        <v>0.03592</v>
      </c>
      <c r="S128" s="104"/>
      <c r="T128" s="210">
        <f>T129+T161</f>
        <v>0.027950000000000003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78</v>
      </c>
      <c r="AU128" s="17" t="s">
        <v>132</v>
      </c>
      <c r="BK128" s="211">
        <f>BK129+BK161</f>
        <v>0</v>
      </c>
    </row>
    <row r="129" spans="1:63" s="12" customFormat="1" ht="25.9" customHeight="1">
      <c r="A129" s="12"/>
      <c r="B129" s="212"/>
      <c r="C129" s="213"/>
      <c r="D129" s="214" t="s">
        <v>78</v>
      </c>
      <c r="E129" s="215" t="s">
        <v>240</v>
      </c>
      <c r="F129" s="215" t="s">
        <v>241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P130+P133+P158</f>
        <v>0</v>
      </c>
      <c r="Q129" s="220"/>
      <c r="R129" s="221">
        <f>R130+R133+R158</f>
        <v>0.03284</v>
      </c>
      <c r="S129" s="220"/>
      <c r="T129" s="222">
        <f>T130+T133+T158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87</v>
      </c>
      <c r="AT129" s="224" t="s">
        <v>78</v>
      </c>
      <c r="AU129" s="224" t="s">
        <v>79</v>
      </c>
      <c r="AY129" s="223" t="s">
        <v>156</v>
      </c>
      <c r="BK129" s="225">
        <f>BK130+BK133+BK158</f>
        <v>0</v>
      </c>
    </row>
    <row r="130" spans="1:63" s="12" customFormat="1" ht="22.8" customHeight="1">
      <c r="A130" s="12"/>
      <c r="B130" s="212"/>
      <c r="C130" s="213"/>
      <c r="D130" s="214" t="s">
        <v>78</v>
      </c>
      <c r="E130" s="226" t="s">
        <v>87</v>
      </c>
      <c r="F130" s="226" t="s">
        <v>242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SUM(P131:P132)</f>
        <v>0</v>
      </c>
      <c r="Q130" s="220"/>
      <c r="R130" s="221">
        <f>SUM(R131:R132)</f>
        <v>0</v>
      </c>
      <c r="S130" s="220"/>
      <c r="T130" s="22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87</v>
      </c>
      <c r="AT130" s="224" t="s">
        <v>78</v>
      </c>
      <c r="AU130" s="224" t="s">
        <v>87</v>
      </c>
      <c r="AY130" s="223" t="s">
        <v>156</v>
      </c>
      <c r="BK130" s="225">
        <f>SUM(BK131:BK132)</f>
        <v>0</v>
      </c>
    </row>
    <row r="131" spans="1:65" s="2" customFormat="1" ht="24.15" customHeight="1">
      <c r="A131" s="38"/>
      <c r="B131" s="39"/>
      <c r="C131" s="228" t="s">
        <v>87</v>
      </c>
      <c r="D131" s="228" t="s">
        <v>159</v>
      </c>
      <c r="E131" s="229" t="s">
        <v>349</v>
      </c>
      <c r="F131" s="230" t="s">
        <v>1892</v>
      </c>
      <c r="G131" s="231" t="s">
        <v>254</v>
      </c>
      <c r="H131" s="232">
        <v>6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44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155</v>
      </c>
      <c r="AT131" s="240" t="s">
        <v>159</v>
      </c>
      <c r="AU131" s="240" t="s">
        <v>89</v>
      </c>
      <c r="AY131" s="17" t="s">
        <v>156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87</v>
      </c>
      <c r="BK131" s="241">
        <f>ROUND(I131*H131,2)</f>
        <v>0</v>
      </c>
      <c r="BL131" s="17" t="s">
        <v>155</v>
      </c>
      <c r="BM131" s="240" t="s">
        <v>1893</v>
      </c>
    </row>
    <row r="132" spans="1:47" s="2" customFormat="1" ht="12">
      <c r="A132" s="38"/>
      <c r="B132" s="39"/>
      <c r="C132" s="40"/>
      <c r="D132" s="242" t="s">
        <v>165</v>
      </c>
      <c r="E132" s="40"/>
      <c r="F132" s="243" t="s">
        <v>1892</v>
      </c>
      <c r="G132" s="40"/>
      <c r="H132" s="40"/>
      <c r="I132" s="244"/>
      <c r="J132" s="40"/>
      <c r="K132" s="40"/>
      <c r="L132" s="44"/>
      <c r="M132" s="245"/>
      <c r="N132" s="24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165</v>
      </c>
      <c r="AU132" s="17" t="s">
        <v>89</v>
      </c>
    </row>
    <row r="133" spans="1:63" s="12" customFormat="1" ht="22.8" customHeight="1">
      <c r="A133" s="12"/>
      <c r="B133" s="212"/>
      <c r="C133" s="213"/>
      <c r="D133" s="214" t="s">
        <v>78</v>
      </c>
      <c r="E133" s="226" t="s">
        <v>193</v>
      </c>
      <c r="F133" s="226" t="s">
        <v>1894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SUM(P134:P157)</f>
        <v>0</v>
      </c>
      <c r="Q133" s="220"/>
      <c r="R133" s="221">
        <f>SUM(R134:R157)</f>
        <v>0.03284</v>
      </c>
      <c r="S133" s="220"/>
      <c r="T133" s="222">
        <f>SUM(T134:T157)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87</v>
      </c>
      <c r="AT133" s="224" t="s">
        <v>78</v>
      </c>
      <c r="AU133" s="224" t="s">
        <v>87</v>
      </c>
      <c r="AY133" s="223" t="s">
        <v>156</v>
      </c>
      <c r="BK133" s="225">
        <f>SUM(BK134:BK157)</f>
        <v>0</v>
      </c>
    </row>
    <row r="134" spans="1:65" s="2" customFormat="1" ht="24.15" customHeight="1">
      <c r="A134" s="38"/>
      <c r="B134" s="39"/>
      <c r="C134" s="228" t="s">
        <v>89</v>
      </c>
      <c r="D134" s="228" t="s">
        <v>159</v>
      </c>
      <c r="E134" s="229" t="s">
        <v>1895</v>
      </c>
      <c r="F134" s="230" t="s">
        <v>1896</v>
      </c>
      <c r="G134" s="231" t="s">
        <v>254</v>
      </c>
      <c r="H134" s="232">
        <v>2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44</v>
      </c>
      <c r="O134" s="91"/>
      <c r="P134" s="238">
        <f>O134*H134</f>
        <v>0</v>
      </c>
      <c r="Q134" s="238">
        <v>0.0015</v>
      </c>
      <c r="R134" s="238">
        <f>Q134*H134</f>
        <v>0.003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155</v>
      </c>
      <c r="AT134" s="240" t="s">
        <v>159</v>
      </c>
      <c r="AU134" s="240" t="s">
        <v>89</v>
      </c>
      <c r="AY134" s="17" t="s">
        <v>156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87</v>
      </c>
      <c r="BK134" s="241">
        <f>ROUND(I134*H134,2)</f>
        <v>0</v>
      </c>
      <c r="BL134" s="17" t="s">
        <v>155</v>
      </c>
      <c r="BM134" s="240" t="s">
        <v>1897</v>
      </c>
    </row>
    <row r="135" spans="1:47" s="2" customFormat="1" ht="12">
      <c r="A135" s="38"/>
      <c r="B135" s="39"/>
      <c r="C135" s="40"/>
      <c r="D135" s="242" t="s">
        <v>165</v>
      </c>
      <c r="E135" s="40"/>
      <c r="F135" s="243" t="s">
        <v>1898</v>
      </c>
      <c r="G135" s="40"/>
      <c r="H135" s="40"/>
      <c r="I135" s="244"/>
      <c r="J135" s="40"/>
      <c r="K135" s="40"/>
      <c r="L135" s="44"/>
      <c r="M135" s="245"/>
      <c r="N135" s="24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165</v>
      </c>
      <c r="AU135" s="17" t="s">
        <v>89</v>
      </c>
    </row>
    <row r="136" spans="1:65" s="2" customFormat="1" ht="24.15" customHeight="1">
      <c r="A136" s="38"/>
      <c r="B136" s="39"/>
      <c r="C136" s="228" t="s">
        <v>105</v>
      </c>
      <c r="D136" s="228" t="s">
        <v>159</v>
      </c>
      <c r="E136" s="229" t="s">
        <v>1899</v>
      </c>
      <c r="F136" s="230" t="s">
        <v>1900</v>
      </c>
      <c r="G136" s="231" t="s">
        <v>254</v>
      </c>
      <c r="H136" s="232">
        <v>4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44</v>
      </c>
      <c r="O136" s="91"/>
      <c r="P136" s="238">
        <f>O136*H136</f>
        <v>0</v>
      </c>
      <c r="Q136" s="238">
        <v>0.00746</v>
      </c>
      <c r="R136" s="238">
        <f>Q136*H136</f>
        <v>0.02984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155</v>
      </c>
      <c r="AT136" s="240" t="s">
        <v>159</v>
      </c>
      <c r="AU136" s="240" t="s">
        <v>89</v>
      </c>
      <c r="AY136" s="17" t="s">
        <v>156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87</v>
      </c>
      <c r="BK136" s="241">
        <f>ROUND(I136*H136,2)</f>
        <v>0</v>
      </c>
      <c r="BL136" s="17" t="s">
        <v>155</v>
      </c>
      <c r="BM136" s="240" t="s">
        <v>1901</v>
      </c>
    </row>
    <row r="137" spans="1:47" s="2" customFormat="1" ht="12">
      <c r="A137" s="38"/>
      <c r="B137" s="39"/>
      <c r="C137" s="40"/>
      <c r="D137" s="242" t="s">
        <v>165</v>
      </c>
      <c r="E137" s="40"/>
      <c r="F137" s="243" t="s">
        <v>1902</v>
      </c>
      <c r="G137" s="40"/>
      <c r="H137" s="40"/>
      <c r="I137" s="244"/>
      <c r="J137" s="40"/>
      <c r="K137" s="40"/>
      <c r="L137" s="44"/>
      <c r="M137" s="245"/>
      <c r="N137" s="246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165</v>
      </c>
      <c r="AU137" s="17" t="s">
        <v>89</v>
      </c>
    </row>
    <row r="138" spans="1:65" s="2" customFormat="1" ht="24.15" customHeight="1">
      <c r="A138" s="38"/>
      <c r="B138" s="39"/>
      <c r="C138" s="228" t="s">
        <v>155</v>
      </c>
      <c r="D138" s="228" t="s">
        <v>159</v>
      </c>
      <c r="E138" s="229" t="s">
        <v>1903</v>
      </c>
      <c r="F138" s="230" t="s">
        <v>1904</v>
      </c>
      <c r="G138" s="231" t="s">
        <v>162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44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155</v>
      </c>
      <c r="AT138" s="240" t="s">
        <v>159</v>
      </c>
      <c r="AU138" s="240" t="s">
        <v>89</v>
      </c>
      <c r="AY138" s="17" t="s">
        <v>156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87</v>
      </c>
      <c r="BK138" s="241">
        <f>ROUND(I138*H138,2)</f>
        <v>0</v>
      </c>
      <c r="BL138" s="17" t="s">
        <v>155</v>
      </c>
      <c r="BM138" s="240" t="s">
        <v>1905</v>
      </c>
    </row>
    <row r="139" spans="1:47" s="2" customFormat="1" ht="12">
      <c r="A139" s="38"/>
      <c r="B139" s="39"/>
      <c r="C139" s="40"/>
      <c r="D139" s="242" t="s">
        <v>165</v>
      </c>
      <c r="E139" s="40"/>
      <c r="F139" s="243" t="s">
        <v>1904</v>
      </c>
      <c r="G139" s="40"/>
      <c r="H139" s="40"/>
      <c r="I139" s="244"/>
      <c r="J139" s="40"/>
      <c r="K139" s="40"/>
      <c r="L139" s="44"/>
      <c r="M139" s="245"/>
      <c r="N139" s="24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165</v>
      </c>
      <c r="AU139" s="17" t="s">
        <v>89</v>
      </c>
    </row>
    <row r="140" spans="1:65" s="2" customFormat="1" ht="21.75" customHeight="1">
      <c r="A140" s="38"/>
      <c r="B140" s="39"/>
      <c r="C140" s="228" t="s">
        <v>168</v>
      </c>
      <c r="D140" s="228" t="s">
        <v>159</v>
      </c>
      <c r="E140" s="229" t="s">
        <v>1906</v>
      </c>
      <c r="F140" s="230" t="s">
        <v>1907</v>
      </c>
      <c r="G140" s="231" t="s">
        <v>254</v>
      </c>
      <c r="H140" s="232">
        <v>1.5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44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155</v>
      </c>
      <c r="AT140" s="240" t="s">
        <v>159</v>
      </c>
      <c r="AU140" s="240" t="s">
        <v>89</v>
      </c>
      <c r="AY140" s="17" t="s">
        <v>156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87</v>
      </c>
      <c r="BK140" s="241">
        <f>ROUND(I140*H140,2)</f>
        <v>0</v>
      </c>
      <c r="BL140" s="17" t="s">
        <v>155</v>
      </c>
      <c r="BM140" s="240" t="s">
        <v>1908</v>
      </c>
    </row>
    <row r="141" spans="1:47" s="2" customFormat="1" ht="12">
      <c r="A141" s="38"/>
      <c r="B141" s="39"/>
      <c r="C141" s="40"/>
      <c r="D141" s="242" t="s">
        <v>165</v>
      </c>
      <c r="E141" s="40"/>
      <c r="F141" s="243" t="s">
        <v>1907</v>
      </c>
      <c r="G141" s="40"/>
      <c r="H141" s="40"/>
      <c r="I141" s="244"/>
      <c r="J141" s="40"/>
      <c r="K141" s="40"/>
      <c r="L141" s="44"/>
      <c r="M141" s="245"/>
      <c r="N141" s="246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165</v>
      </c>
      <c r="AU141" s="17" t="s">
        <v>89</v>
      </c>
    </row>
    <row r="142" spans="1:65" s="2" customFormat="1" ht="24.15" customHeight="1">
      <c r="A142" s="38"/>
      <c r="B142" s="39"/>
      <c r="C142" s="228" t="s">
        <v>184</v>
      </c>
      <c r="D142" s="228" t="s">
        <v>159</v>
      </c>
      <c r="E142" s="229" t="s">
        <v>1909</v>
      </c>
      <c r="F142" s="230" t="s">
        <v>1910</v>
      </c>
      <c r="G142" s="231" t="s">
        <v>162</v>
      </c>
      <c r="H142" s="232">
        <v>1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44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155</v>
      </c>
      <c r="AT142" s="240" t="s">
        <v>159</v>
      </c>
      <c r="AU142" s="240" t="s">
        <v>89</v>
      </c>
      <c r="AY142" s="17" t="s">
        <v>156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87</v>
      </c>
      <c r="BK142" s="241">
        <f>ROUND(I142*H142,2)</f>
        <v>0</v>
      </c>
      <c r="BL142" s="17" t="s">
        <v>155</v>
      </c>
      <c r="BM142" s="240" t="s">
        <v>1911</v>
      </c>
    </row>
    <row r="143" spans="1:47" s="2" customFormat="1" ht="12">
      <c r="A143" s="38"/>
      <c r="B143" s="39"/>
      <c r="C143" s="40"/>
      <c r="D143" s="242" t="s">
        <v>165</v>
      </c>
      <c r="E143" s="40"/>
      <c r="F143" s="243" t="s">
        <v>1910</v>
      </c>
      <c r="G143" s="40"/>
      <c r="H143" s="40"/>
      <c r="I143" s="244"/>
      <c r="J143" s="40"/>
      <c r="K143" s="40"/>
      <c r="L143" s="44"/>
      <c r="M143" s="245"/>
      <c r="N143" s="24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165</v>
      </c>
      <c r="AU143" s="17" t="s">
        <v>89</v>
      </c>
    </row>
    <row r="144" spans="1:65" s="2" customFormat="1" ht="24.15" customHeight="1">
      <c r="A144" s="38"/>
      <c r="B144" s="39"/>
      <c r="C144" s="228" t="s">
        <v>190</v>
      </c>
      <c r="D144" s="228" t="s">
        <v>159</v>
      </c>
      <c r="E144" s="229" t="s">
        <v>1912</v>
      </c>
      <c r="F144" s="230" t="s">
        <v>1913</v>
      </c>
      <c r="G144" s="231" t="s">
        <v>162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44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155</v>
      </c>
      <c r="AT144" s="240" t="s">
        <v>159</v>
      </c>
      <c r="AU144" s="240" t="s">
        <v>89</v>
      </c>
      <c r="AY144" s="17" t="s">
        <v>156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87</v>
      </c>
      <c r="BK144" s="241">
        <f>ROUND(I144*H144,2)</f>
        <v>0</v>
      </c>
      <c r="BL144" s="17" t="s">
        <v>155</v>
      </c>
      <c r="BM144" s="240" t="s">
        <v>1914</v>
      </c>
    </row>
    <row r="145" spans="1:47" s="2" customFormat="1" ht="12">
      <c r="A145" s="38"/>
      <c r="B145" s="39"/>
      <c r="C145" s="40"/>
      <c r="D145" s="242" t="s">
        <v>165</v>
      </c>
      <c r="E145" s="40"/>
      <c r="F145" s="243" t="s">
        <v>1913</v>
      </c>
      <c r="G145" s="40"/>
      <c r="H145" s="40"/>
      <c r="I145" s="244"/>
      <c r="J145" s="40"/>
      <c r="K145" s="40"/>
      <c r="L145" s="44"/>
      <c r="M145" s="245"/>
      <c r="N145" s="246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165</v>
      </c>
      <c r="AU145" s="17" t="s">
        <v>89</v>
      </c>
    </row>
    <row r="146" spans="1:65" s="2" customFormat="1" ht="24.15" customHeight="1">
      <c r="A146" s="38"/>
      <c r="B146" s="39"/>
      <c r="C146" s="228" t="s">
        <v>193</v>
      </c>
      <c r="D146" s="228" t="s">
        <v>159</v>
      </c>
      <c r="E146" s="229" t="s">
        <v>1915</v>
      </c>
      <c r="F146" s="230" t="s">
        <v>1916</v>
      </c>
      <c r="G146" s="231" t="s">
        <v>162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44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155</v>
      </c>
      <c r="AT146" s="240" t="s">
        <v>159</v>
      </c>
      <c r="AU146" s="240" t="s">
        <v>89</v>
      </c>
      <c r="AY146" s="17" t="s">
        <v>156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87</v>
      </c>
      <c r="BK146" s="241">
        <f>ROUND(I146*H146,2)</f>
        <v>0</v>
      </c>
      <c r="BL146" s="17" t="s">
        <v>155</v>
      </c>
      <c r="BM146" s="240" t="s">
        <v>1917</v>
      </c>
    </row>
    <row r="147" spans="1:47" s="2" customFormat="1" ht="12">
      <c r="A147" s="38"/>
      <c r="B147" s="39"/>
      <c r="C147" s="40"/>
      <c r="D147" s="242" t="s">
        <v>165</v>
      </c>
      <c r="E147" s="40"/>
      <c r="F147" s="243" t="s">
        <v>1916</v>
      </c>
      <c r="G147" s="40"/>
      <c r="H147" s="40"/>
      <c r="I147" s="244"/>
      <c r="J147" s="40"/>
      <c r="K147" s="40"/>
      <c r="L147" s="44"/>
      <c r="M147" s="245"/>
      <c r="N147" s="24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165</v>
      </c>
      <c r="AU147" s="17" t="s">
        <v>89</v>
      </c>
    </row>
    <row r="148" spans="1:65" s="2" customFormat="1" ht="24.15" customHeight="1">
      <c r="A148" s="38"/>
      <c r="B148" s="39"/>
      <c r="C148" s="228" t="s">
        <v>199</v>
      </c>
      <c r="D148" s="228" t="s">
        <v>159</v>
      </c>
      <c r="E148" s="229" t="s">
        <v>1918</v>
      </c>
      <c r="F148" s="230" t="s">
        <v>1919</v>
      </c>
      <c r="G148" s="231" t="s">
        <v>162</v>
      </c>
      <c r="H148" s="232">
        <v>1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44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155</v>
      </c>
      <c r="AT148" s="240" t="s">
        <v>159</v>
      </c>
      <c r="AU148" s="240" t="s">
        <v>89</v>
      </c>
      <c r="AY148" s="17" t="s">
        <v>156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87</v>
      </c>
      <c r="BK148" s="241">
        <f>ROUND(I148*H148,2)</f>
        <v>0</v>
      </c>
      <c r="BL148" s="17" t="s">
        <v>155</v>
      </c>
      <c r="BM148" s="240" t="s">
        <v>1920</v>
      </c>
    </row>
    <row r="149" spans="1:47" s="2" customFormat="1" ht="12">
      <c r="A149" s="38"/>
      <c r="B149" s="39"/>
      <c r="C149" s="40"/>
      <c r="D149" s="242" t="s">
        <v>165</v>
      </c>
      <c r="E149" s="40"/>
      <c r="F149" s="243" t="s">
        <v>1919</v>
      </c>
      <c r="G149" s="40"/>
      <c r="H149" s="40"/>
      <c r="I149" s="244"/>
      <c r="J149" s="40"/>
      <c r="K149" s="40"/>
      <c r="L149" s="44"/>
      <c r="M149" s="245"/>
      <c r="N149" s="246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165</v>
      </c>
      <c r="AU149" s="17" t="s">
        <v>89</v>
      </c>
    </row>
    <row r="150" spans="1:65" s="2" customFormat="1" ht="24.15" customHeight="1">
      <c r="A150" s="38"/>
      <c r="B150" s="39"/>
      <c r="C150" s="228" t="s">
        <v>205</v>
      </c>
      <c r="D150" s="228" t="s">
        <v>159</v>
      </c>
      <c r="E150" s="229" t="s">
        <v>1921</v>
      </c>
      <c r="F150" s="230" t="s">
        <v>1919</v>
      </c>
      <c r="G150" s="231" t="s">
        <v>162</v>
      </c>
      <c r="H150" s="232">
        <v>1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44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155</v>
      </c>
      <c r="AT150" s="240" t="s">
        <v>159</v>
      </c>
      <c r="AU150" s="240" t="s">
        <v>89</v>
      </c>
      <c r="AY150" s="17" t="s">
        <v>156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87</v>
      </c>
      <c r="BK150" s="241">
        <f>ROUND(I150*H150,2)</f>
        <v>0</v>
      </c>
      <c r="BL150" s="17" t="s">
        <v>155</v>
      </c>
      <c r="BM150" s="240" t="s">
        <v>1922</v>
      </c>
    </row>
    <row r="151" spans="1:47" s="2" customFormat="1" ht="12">
      <c r="A151" s="38"/>
      <c r="B151" s="39"/>
      <c r="C151" s="40"/>
      <c r="D151" s="242" t="s">
        <v>165</v>
      </c>
      <c r="E151" s="40"/>
      <c r="F151" s="243" t="s">
        <v>1919</v>
      </c>
      <c r="G151" s="40"/>
      <c r="H151" s="40"/>
      <c r="I151" s="244"/>
      <c r="J151" s="40"/>
      <c r="K151" s="40"/>
      <c r="L151" s="44"/>
      <c r="M151" s="245"/>
      <c r="N151" s="24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165</v>
      </c>
      <c r="AU151" s="17" t="s">
        <v>89</v>
      </c>
    </row>
    <row r="152" spans="1:65" s="2" customFormat="1" ht="24.15" customHeight="1">
      <c r="A152" s="38"/>
      <c r="B152" s="39"/>
      <c r="C152" s="228" t="s">
        <v>298</v>
      </c>
      <c r="D152" s="228" t="s">
        <v>159</v>
      </c>
      <c r="E152" s="229" t="s">
        <v>1923</v>
      </c>
      <c r="F152" s="230" t="s">
        <v>1924</v>
      </c>
      <c r="G152" s="231" t="s">
        <v>162</v>
      </c>
      <c r="H152" s="232">
        <v>1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44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155</v>
      </c>
      <c r="AT152" s="240" t="s">
        <v>159</v>
      </c>
      <c r="AU152" s="240" t="s">
        <v>89</v>
      </c>
      <c r="AY152" s="17" t="s">
        <v>156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87</v>
      </c>
      <c r="BK152" s="241">
        <f>ROUND(I152*H152,2)</f>
        <v>0</v>
      </c>
      <c r="BL152" s="17" t="s">
        <v>155</v>
      </c>
      <c r="BM152" s="240" t="s">
        <v>1925</v>
      </c>
    </row>
    <row r="153" spans="1:47" s="2" customFormat="1" ht="12">
      <c r="A153" s="38"/>
      <c r="B153" s="39"/>
      <c r="C153" s="40"/>
      <c r="D153" s="242" t="s">
        <v>165</v>
      </c>
      <c r="E153" s="40"/>
      <c r="F153" s="243" t="s">
        <v>1924</v>
      </c>
      <c r="G153" s="40"/>
      <c r="H153" s="40"/>
      <c r="I153" s="244"/>
      <c r="J153" s="40"/>
      <c r="K153" s="40"/>
      <c r="L153" s="44"/>
      <c r="M153" s="245"/>
      <c r="N153" s="246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165</v>
      </c>
      <c r="AU153" s="17" t="s">
        <v>89</v>
      </c>
    </row>
    <row r="154" spans="1:65" s="2" customFormat="1" ht="24.15" customHeight="1">
      <c r="A154" s="38"/>
      <c r="B154" s="39"/>
      <c r="C154" s="228" t="s">
        <v>305</v>
      </c>
      <c r="D154" s="228" t="s">
        <v>159</v>
      </c>
      <c r="E154" s="229" t="s">
        <v>1926</v>
      </c>
      <c r="F154" s="230" t="s">
        <v>1927</v>
      </c>
      <c r="G154" s="231" t="s">
        <v>162</v>
      </c>
      <c r="H154" s="232">
        <v>1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44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155</v>
      </c>
      <c r="AT154" s="240" t="s">
        <v>159</v>
      </c>
      <c r="AU154" s="240" t="s">
        <v>89</v>
      </c>
      <c r="AY154" s="17" t="s">
        <v>156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87</v>
      </c>
      <c r="BK154" s="241">
        <f>ROUND(I154*H154,2)</f>
        <v>0</v>
      </c>
      <c r="BL154" s="17" t="s">
        <v>155</v>
      </c>
      <c r="BM154" s="240" t="s">
        <v>1928</v>
      </c>
    </row>
    <row r="155" spans="1:47" s="2" customFormat="1" ht="12">
      <c r="A155" s="38"/>
      <c r="B155" s="39"/>
      <c r="C155" s="40"/>
      <c r="D155" s="242" t="s">
        <v>165</v>
      </c>
      <c r="E155" s="40"/>
      <c r="F155" s="243" t="s">
        <v>1927</v>
      </c>
      <c r="G155" s="40"/>
      <c r="H155" s="40"/>
      <c r="I155" s="244"/>
      <c r="J155" s="40"/>
      <c r="K155" s="40"/>
      <c r="L155" s="44"/>
      <c r="M155" s="245"/>
      <c r="N155" s="246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165</v>
      </c>
      <c r="AU155" s="17" t="s">
        <v>89</v>
      </c>
    </row>
    <row r="156" spans="1:65" s="2" customFormat="1" ht="16.5" customHeight="1">
      <c r="A156" s="38"/>
      <c r="B156" s="39"/>
      <c r="C156" s="228" t="s">
        <v>311</v>
      </c>
      <c r="D156" s="228" t="s">
        <v>159</v>
      </c>
      <c r="E156" s="229" t="s">
        <v>1929</v>
      </c>
      <c r="F156" s="230" t="s">
        <v>1930</v>
      </c>
      <c r="G156" s="231" t="s">
        <v>1788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44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155</v>
      </c>
      <c r="AT156" s="240" t="s">
        <v>159</v>
      </c>
      <c r="AU156" s="240" t="s">
        <v>89</v>
      </c>
      <c r="AY156" s="17" t="s">
        <v>156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87</v>
      </c>
      <c r="BK156" s="241">
        <f>ROUND(I156*H156,2)</f>
        <v>0</v>
      </c>
      <c r="BL156" s="17" t="s">
        <v>155</v>
      </c>
      <c r="BM156" s="240" t="s">
        <v>1931</v>
      </c>
    </row>
    <row r="157" spans="1:47" s="2" customFormat="1" ht="12">
      <c r="A157" s="38"/>
      <c r="B157" s="39"/>
      <c r="C157" s="40"/>
      <c r="D157" s="242" t="s">
        <v>165</v>
      </c>
      <c r="E157" s="40"/>
      <c r="F157" s="243" t="s">
        <v>1930</v>
      </c>
      <c r="G157" s="40"/>
      <c r="H157" s="40"/>
      <c r="I157" s="244"/>
      <c r="J157" s="40"/>
      <c r="K157" s="40"/>
      <c r="L157" s="44"/>
      <c r="M157" s="245"/>
      <c r="N157" s="246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165</v>
      </c>
      <c r="AU157" s="17" t="s">
        <v>89</v>
      </c>
    </row>
    <row r="158" spans="1:63" s="12" customFormat="1" ht="22.8" customHeight="1">
      <c r="A158" s="12"/>
      <c r="B158" s="212"/>
      <c r="C158" s="213"/>
      <c r="D158" s="214" t="s">
        <v>78</v>
      </c>
      <c r="E158" s="226" t="s">
        <v>199</v>
      </c>
      <c r="F158" s="226" t="s">
        <v>870</v>
      </c>
      <c r="G158" s="213"/>
      <c r="H158" s="213"/>
      <c r="I158" s="216"/>
      <c r="J158" s="227">
        <f>BK158</f>
        <v>0</v>
      </c>
      <c r="K158" s="213"/>
      <c r="L158" s="218"/>
      <c r="M158" s="219"/>
      <c r="N158" s="220"/>
      <c r="O158" s="220"/>
      <c r="P158" s="221">
        <f>SUM(P159:P160)</f>
        <v>0</v>
      </c>
      <c r="Q158" s="220"/>
      <c r="R158" s="221">
        <f>SUM(R159:R160)</f>
        <v>0</v>
      </c>
      <c r="S158" s="220"/>
      <c r="T158" s="222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3" t="s">
        <v>87</v>
      </c>
      <c r="AT158" s="224" t="s">
        <v>78</v>
      </c>
      <c r="AU158" s="224" t="s">
        <v>87</v>
      </c>
      <c r="AY158" s="223" t="s">
        <v>156</v>
      </c>
      <c r="BK158" s="225">
        <f>SUM(BK159:BK160)</f>
        <v>0</v>
      </c>
    </row>
    <row r="159" spans="1:65" s="2" customFormat="1" ht="24.15" customHeight="1">
      <c r="A159" s="38"/>
      <c r="B159" s="39"/>
      <c r="C159" s="228" t="s">
        <v>318</v>
      </c>
      <c r="D159" s="228" t="s">
        <v>159</v>
      </c>
      <c r="E159" s="229" t="s">
        <v>1728</v>
      </c>
      <c r="F159" s="230" t="s">
        <v>1932</v>
      </c>
      <c r="G159" s="231" t="s">
        <v>162</v>
      </c>
      <c r="H159" s="232">
        <v>1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44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155</v>
      </c>
      <c r="AT159" s="240" t="s">
        <v>159</v>
      </c>
      <c r="AU159" s="240" t="s">
        <v>89</v>
      </c>
      <c r="AY159" s="17" t="s">
        <v>156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87</v>
      </c>
      <c r="BK159" s="241">
        <f>ROUND(I159*H159,2)</f>
        <v>0</v>
      </c>
      <c r="BL159" s="17" t="s">
        <v>155</v>
      </c>
      <c r="BM159" s="240" t="s">
        <v>1933</v>
      </c>
    </row>
    <row r="160" spans="1:47" s="2" customFormat="1" ht="12">
      <c r="A160" s="38"/>
      <c r="B160" s="39"/>
      <c r="C160" s="40"/>
      <c r="D160" s="242" t="s">
        <v>165</v>
      </c>
      <c r="E160" s="40"/>
      <c r="F160" s="243" t="s">
        <v>1932</v>
      </c>
      <c r="G160" s="40"/>
      <c r="H160" s="40"/>
      <c r="I160" s="244"/>
      <c r="J160" s="40"/>
      <c r="K160" s="40"/>
      <c r="L160" s="44"/>
      <c r="M160" s="245"/>
      <c r="N160" s="246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165</v>
      </c>
      <c r="AU160" s="17" t="s">
        <v>89</v>
      </c>
    </row>
    <row r="161" spans="1:63" s="12" customFormat="1" ht="25.9" customHeight="1">
      <c r="A161" s="12"/>
      <c r="B161" s="212"/>
      <c r="C161" s="213"/>
      <c r="D161" s="214" t="s">
        <v>78</v>
      </c>
      <c r="E161" s="215" t="s">
        <v>1170</v>
      </c>
      <c r="F161" s="215" t="s">
        <v>1171</v>
      </c>
      <c r="G161" s="213"/>
      <c r="H161" s="213"/>
      <c r="I161" s="216"/>
      <c r="J161" s="217">
        <f>BK161</f>
        <v>0</v>
      </c>
      <c r="K161" s="213"/>
      <c r="L161" s="218"/>
      <c r="M161" s="219"/>
      <c r="N161" s="220"/>
      <c r="O161" s="220"/>
      <c r="P161" s="221">
        <f>P162+P175+P188</f>
        <v>0</v>
      </c>
      <c r="Q161" s="220"/>
      <c r="R161" s="221">
        <f>R162+R175+R188</f>
        <v>0.0030800000000000003</v>
      </c>
      <c r="S161" s="220"/>
      <c r="T161" s="222">
        <f>T162+T175+T188</f>
        <v>0.027950000000000003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89</v>
      </c>
      <c r="AT161" s="224" t="s">
        <v>78</v>
      </c>
      <c r="AU161" s="224" t="s">
        <v>79</v>
      </c>
      <c r="AY161" s="223" t="s">
        <v>156</v>
      </c>
      <c r="BK161" s="225">
        <f>BK162+BK175+BK188</f>
        <v>0</v>
      </c>
    </row>
    <row r="162" spans="1:63" s="12" customFormat="1" ht="22.8" customHeight="1">
      <c r="A162" s="12"/>
      <c r="B162" s="212"/>
      <c r="C162" s="213"/>
      <c r="D162" s="214" t="s">
        <v>78</v>
      </c>
      <c r="E162" s="226" t="s">
        <v>1934</v>
      </c>
      <c r="F162" s="226" t="s">
        <v>1935</v>
      </c>
      <c r="G162" s="213"/>
      <c r="H162" s="213"/>
      <c r="I162" s="216"/>
      <c r="J162" s="227">
        <f>BK162</f>
        <v>0</v>
      </c>
      <c r="K162" s="213"/>
      <c r="L162" s="218"/>
      <c r="M162" s="219"/>
      <c r="N162" s="220"/>
      <c r="O162" s="220"/>
      <c r="P162" s="221">
        <f>SUM(P163:P174)</f>
        <v>0</v>
      </c>
      <c r="Q162" s="220"/>
      <c r="R162" s="221">
        <f>SUM(R163:R174)</f>
        <v>0</v>
      </c>
      <c r="S162" s="220"/>
      <c r="T162" s="222">
        <f>SUM(T163:T174)</f>
        <v>0.0021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3" t="s">
        <v>89</v>
      </c>
      <c r="AT162" s="224" t="s">
        <v>78</v>
      </c>
      <c r="AU162" s="224" t="s">
        <v>87</v>
      </c>
      <c r="AY162" s="223" t="s">
        <v>156</v>
      </c>
      <c r="BK162" s="225">
        <f>SUM(BK163:BK174)</f>
        <v>0</v>
      </c>
    </row>
    <row r="163" spans="1:65" s="2" customFormat="1" ht="16.5" customHeight="1">
      <c r="A163" s="38"/>
      <c r="B163" s="39"/>
      <c r="C163" s="228" t="s">
        <v>8</v>
      </c>
      <c r="D163" s="228" t="s">
        <v>159</v>
      </c>
      <c r="E163" s="229" t="s">
        <v>1936</v>
      </c>
      <c r="F163" s="230" t="s">
        <v>1937</v>
      </c>
      <c r="G163" s="231" t="s">
        <v>254</v>
      </c>
      <c r="H163" s="232">
        <v>1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44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0.0021</v>
      </c>
      <c r="T163" s="239">
        <f>S163*H163</f>
        <v>0.0021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327</v>
      </c>
      <c r="AT163" s="240" t="s">
        <v>159</v>
      </c>
      <c r="AU163" s="240" t="s">
        <v>89</v>
      </c>
      <c r="AY163" s="17" t="s">
        <v>156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87</v>
      </c>
      <c r="BK163" s="241">
        <f>ROUND(I163*H163,2)</f>
        <v>0</v>
      </c>
      <c r="BL163" s="17" t="s">
        <v>327</v>
      </c>
      <c r="BM163" s="240" t="s">
        <v>1938</v>
      </c>
    </row>
    <row r="164" spans="1:47" s="2" customFormat="1" ht="12">
      <c r="A164" s="38"/>
      <c r="B164" s="39"/>
      <c r="C164" s="40"/>
      <c r="D164" s="242" t="s">
        <v>165</v>
      </c>
      <c r="E164" s="40"/>
      <c r="F164" s="243" t="s">
        <v>1939</v>
      </c>
      <c r="G164" s="40"/>
      <c r="H164" s="40"/>
      <c r="I164" s="244"/>
      <c r="J164" s="40"/>
      <c r="K164" s="40"/>
      <c r="L164" s="44"/>
      <c r="M164" s="245"/>
      <c r="N164" s="246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165</v>
      </c>
      <c r="AU164" s="17" t="s">
        <v>89</v>
      </c>
    </row>
    <row r="165" spans="1:65" s="2" customFormat="1" ht="24.15" customHeight="1">
      <c r="A165" s="38"/>
      <c r="B165" s="39"/>
      <c r="C165" s="228" t="s">
        <v>327</v>
      </c>
      <c r="D165" s="228" t="s">
        <v>159</v>
      </c>
      <c r="E165" s="229" t="s">
        <v>1940</v>
      </c>
      <c r="F165" s="230" t="s">
        <v>1941</v>
      </c>
      <c r="G165" s="231" t="s">
        <v>254</v>
      </c>
      <c r="H165" s="232">
        <v>6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44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327</v>
      </c>
      <c r="AT165" s="240" t="s">
        <v>159</v>
      </c>
      <c r="AU165" s="240" t="s">
        <v>89</v>
      </c>
      <c r="AY165" s="17" t="s">
        <v>156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87</v>
      </c>
      <c r="BK165" s="241">
        <f>ROUND(I165*H165,2)</f>
        <v>0</v>
      </c>
      <c r="BL165" s="17" t="s">
        <v>327</v>
      </c>
      <c r="BM165" s="240" t="s">
        <v>1942</v>
      </c>
    </row>
    <row r="166" spans="1:47" s="2" customFormat="1" ht="12">
      <c r="A166" s="38"/>
      <c r="B166" s="39"/>
      <c r="C166" s="40"/>
      <c r="D166" s="242" t="s">
        <v>165</v>
      </c>
      <c r="E166" s="40"/>
      <c r="F166" s="243" t="s">
        <v>1943</v>
      </c>
      <c r="G166" s="40"/>
      <c r="H166" s="40"/>
      <c r="I166" s="244"/>
      <c r="J166" s="40"/>
      <c r="K166" s="40"/>
      <c r="L166" s="44"/>
      <c r="M166" s="245"/>
      <c r="N166" s="24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165</v>
      </c>
      <c r="AU166" s="17" t="s">
        <v>89</v>
      </c>
    </row>
    <row r="167" spans="1:65" s="2" customFormat="1" ht="24.15" customHeight="1">
      <c r="A167" s="38"/>
      <c r="B167" s="39"/>
      <c r="C167" s="228" t="s">
        <v>333</v>
      </c>
      <c r="D167" s="228" t="s">
        <v>159</v>
      </c>
      <c r="E167" s="229" t="s">
        <v>1944</v>
      </c>
      <c r="F167" s="230" t="s">
        <v>1945</v>
      </c>
      <c r="G167" s="231" t="s">
        <v>1242</v>
      </c>
      <c r="H167" s="295"/>
      <c r="I167" s="233"/>
      <c r="J167" s="234">
        <f>ROUND(I167*H167,2)</f>
        <v>0</v>
      </c>
      <c r="K167" s="235"/>
      <c r="L167" s="44"/>
      <c r="M167" s="236" t="s">
        <v>1</v>
      </c>
      <c r="N167" s="237" t="s">
        <v>44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327</v>
      </c>
      <c r="AT167" s="240" t="s">
        <v>159</v>
      </c>
      <c r="AU167" s="240" t="s">
        <v>89</v>
      </c>
      <c r="AY167" s="17" t="s">
        <v>156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87</v>
      </c>
      <c r="BK167" s="241">
        <f>ROUND(I167*H167,2)</f>
        <v>0</v>
      </c>
      <c r="BL167" s="17" t="s">
        <v>327</v>
      </c>
      <c r="BM167" s="240" t="s">
        <v>1946</v>
      </c>
    </row>
    <row r="168" spans="1:47" s="2" customFormat="1" ht="12">
      <c r="A168" s="38"/>
      <c r="B168" s="39"/>
      <c r="C168" s="40"/>
      <c r="D168" s="242" t="s">
        <v>165</v>
      </c>
      <c r="E168" s="40"/>
      <c r="F168" s="243" t="s">
        <v>1947</v>
      </c>
      <c r="G168" s="40"/>
      <c r="H168" s="40"/>
      <c r="I168" s="244"/>
      <c r="J168" s="40"/>
      <c r="K168" s="40"/>
      <c r="L168" s="44"/>
      <c r="M168" s="245"/>
      <c r="N168" s="246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165</v>
      </c>
      <c r="AU168" s="17" t="s">
        <v>89</v>
      </c>
    </row>
    <row r="169" spans="1:65" s="2" customFormat="1" ht="24.15" customHeight="1">
      <c r="A169" s="38"/>
      <c r="B169" s="39"/>
      <c r="C169" s="228" t="s">
        <v>343</v>
      </c>
      <c r="D169" s="228" t="s">
        <v>159</v>
      </c>
      <c r="E169" s="229" t="s">
        <v>1948</v>
      </c>
      <c r="F169" s="230" t="s">
        <v>1949</v>
      </c>
      <c r="G169" s="231" t="s">
        <v>162</v>
      </c>
      <c r="H169" s="232">
        <v>1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44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327</v>
      </c>
      <c r="AT169" s="240" t="s">
        <v>159</v>
      </c>
      <c r="AU169" s="240" t="s">
        <v>89</v>
      </c>
      <c r="AY169" s="17" t="s">
        <v>156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87</v>
      </c>
      <c r="BK169" s="241">
        <f>ROUND(I169*H169,2)</f>
        <v>0</v>
      </c>
      <c r="BL169" s="17" t="s">
        <v>327</v>
      </c>
      <c r="BM169" s="240" t="s">
        <v>1950</v>
      </c>
    </row>
    <row r="170" spans="1:47" s="2" customFormat="1" ht="12">
      <c r="A170" s="38"/>
      <c r="B170" s="39"/>
      <c r="C170" s="40"/>
      <c r="D170" s="242" t="s">
        <v>165</v>
      </c>
      <c r="E170" s="40"/>
      <c r="F170" s="243" t="s">
        <v>1949</v>
      </c>
      <c r="G170" s="40"/>
      <c r="H170" s="40"/>
      <c r="I170" s="244"/>
      <c r="J170" s="40"/>
      <c r="K170" s="40"/>
      <c r="L170" s="44"/>
      <c r="M170" s="245"/>
      <c r="N170" s="246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165</v>
      </c>
      <c r="AU170" s="17" t="s">
        <v>89</v>
      </c>
    </row>
    <row r="171" spans="1:65" s="2" customFormat="1" ht="24.15" customHeight="1">
      <c r="A171" s="38"/>
      <c r="B171" s="39"/>
      <c r="C171" s="228" t="s">
        <v>348</v>
      </c>
      <c r="D171" s="228" t="s">
        <v>159</v>
      </c>
      <c r="E171" s="229" t="s">
        <v>1951</v>
      </c>
      <c r="F171" s="230" t="s">
        <v>1952</v>
      </c>
      <c r="G171" s="231" t="s">
        <v>162</v>
      </c>
      <c r="H171" s="232">
        <v>1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44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327</v>
      </c>
      <c r="AT171" s="240" t="s">
        <v>159</v>
      </c>
      <c r="AU171" s="240" t="s">
        <v>89</v>
      </c>
      <c r="AY171" s="17" t="s">
        <v>156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87</v>
      </c>
      <c r="BK171" s="241">
        <f>ROUND(I171*H171,2)</f>
        <v>0</v>
      </c>
      <c r="BL171" s="17" t="s">
        <v>327</v>
      </c>
      <c r="BM171" s="240" t="s">
        <v>1953</v>
      </c>
    </row>
    <row r="172" spans="1:47" s="2" customFormat="1" ht="12">
      <c r="A172" s="38"/>
      <c r="B172" s="39"/>
      <c r="C172" s="40"/>
      <c r="D172" s="242" t="s">
        <v>165</v>
      </c>
      <c r="E172" s="40"/>
      <c r="F172" s="243" t="s">
        <v>1952</v>
      </c>
      <c r="G172" s="40"/>
      <c r="H172" s="40"/>
      <c r="I172" s="244"/>
      <c r="J172" s="40"/>
      <c r="K172" s="40"/>
      <c r="L172" s="44"/>
      <c r="M172" s="245"/>
      <c r="N172" s="24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165</v>
      </c>
      <c r="AU172" s="17" t="s">
        <v>89</v>
      </c>
    </row>
    <row r="173" spans="1:65" s="2" customFormat="1" ht="24.15" customHeight="1">
      <c r="A173" s="38"/>
      <c r="B173" s="39"/>
      <c r="C173" s="228" t="s">
        <v>354</v>
      </c>
      <c r="D173" s="228" t="s">
        <v>159</v>
      </c>
      <c r="E173" s="229" t="s">
        <v>1954</v>
      </c>
      <c r="F173" s="230" t="s">
        <v>1955</v>
      </c>
      <c r="G173" s="231" t="s">
        <v>162</v>
      </c>
      <c r="H173" s="232">
        <v>1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44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327</v>
      </c>
      <c r="AT173" s="240" t="s">
        <v>159</v>
      </c>
      <c r="AU173" s="240" t="s">
        <v>89</v>
      </c>
      <c r="AY173" s="17" t="s">
        <v>156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87</v>
      </c>
      <c r="BK173" s="241">
        <f>ROUND(I173*H173,2)</f>
        <v>0</v>
      </c>
      <c r="BL173" s="17" t="s">
        <v>327</v>
      </c>
      <c r="BM173" s="240" t="s">
        <v>1956</v>
      </c>
    </row>
    <row r="174" spans="1:47" s="2" customFormat="1" ht="12">
      <c r="A174" s="38"/>
      <c r="B174" s="39"/>
      <c r="C174" s="40"/>
      <c r="D174" s="242" t="s">
        <v>165</v>
      </c>
      <c r="E174" s="40"/>
      <c r="F174" s="243" t="s">
        <v>1952</v>
      </c>
      <c r="G174" s="40"/>
      <c r="H174" s="40"/>
      <c r="I174" s="244"/>
      <c r="J174" s="40"/>
      <c r="K174" s="40"/>
      <c r="L174" s="44"/>
      <c r="M174" s="245"/>
      <c r="N174" s="246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165</v>
      </c>
      <c r="AU174" s="17" t="s">
        <v>89</v>
      </c>
    </row>
    <row r="175" spans="1:63" s="12" customFormat="1" ht="22.8" customHeight="1">
      <c r="A175" s="12"/>
      <c r="B175" s="212"/>
      <c r="C175" s="213"/>
      <c r="D175" s="214" t="s">
        <v>78</v>
      </c>
      <c r="E175" s="226" t="s">
        <v>1957</v>
      </c>
      <c r="F175" s="226" t="s">
        <v>1958</v>
      </c>
      <c r="G175" s="213"/>
      <c r="H175" s="213"/>
      <c r="I175" s="216"/>
      <c r="J175" s="227">
        <f>BK175</f>
        <v>0</v>
      </c>
      <c r="K175" s="213"/>
      <c r="L175" s="218"/>
      <c r="M175" s="219"/>
      <c r="N175" s="220"/>
      <c r="O175" s="220"/>
      <c r="P175" s="221">
        <f>SUM(P176:P187)</f>
        <v>0</v>
      </c>
      <c r="Q175" s="220"/>
      <c r="R175" s="221">
        <f>SUM(R176:R187)</f>
        <v>0.0030800000000000003</v>
      </c>
      <c r="S175" s="220"/>
      <c r="T175" s="222">
        <f>SUM(T176:T187)</f>
        <v>0.00639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3" t="s">
        <v>89</v>
      </c>
      <c r="AT175" s="224" t="s">
        <v>78</v>
      </c>
      <c r="AU175" s="224" t="s">
        <v>87</v>
      </c>
      <c r="AY175" s="223" t="s">
        <v>156</v>
      </c>
      <c r="BK175" s="225">
        <f>SUM(BK176:BK187)</f>
        <v>0</v>
      </c>
    </row>
    <row r="176" spans="1:65" s="2" customFormat="1" ht="24.15" customHeight="1">
      <c r="A176" s="38"/>
      <c r="B176" s="39"/>
      <c r="C176" s="228" t="s">
        <v>7</v>
      </c>
      <c r="D176" s="228" t="s">
        <v>159</v>
      </c>
      <c r="E176" s="229" t="s">
        <v>1959</v>
      </c>
      <c r="F176" s="230" t="s">
        <v>1960</v>
      </c>
      <c r="G176" s="231" t="s">
        <v>254</v>
      </c>
      <c r="H176" s="232">
        <v>3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44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0.00213</v>
      </c>
      <c r="T176" s="239">
        <f>S176*H176</f>
        <v>0.00639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327</v>
      </c>
      <c r="AT176" s="240" t="s">
        <v>159</v>
      </c>
      <c r="AU176" s="240" t="s">
        <v>89</v>
      </c>
      <c r="AY176" s="17" t="s">
        <v>156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87</v>
      </c>
      <c r="BK176" s="241">
        <f>ROUND(I176*H176,2)</f>
        <v>0</v>
      </c>
      <c r="BL176" s="17" t="s">
        <v>327</v>
      </c>
      <c r="BM176" s="240" t="s">
        <v>1961</v>
      </c>
    </row>
    <row r="177" spans="1:47" s="2" customFormat="1" ht="12">
      <c r="A177" s="38"/>
      <c r="B177" s="39"/>
      <c r="C177" s="40"/>
      <c r="D177" s="242" t="s">
        <v>165</v>
      </c>
      <c r="E177" s="40"/>
      <c r="F177" s="243" t="s">
        <v>1962</v>
      </c>
      <c r="G177" s="40"/>
      <c r="H177" s="40"/>
      <c r="I177" s="244"/>
      <c r="J177" s="40"/>
      <c r="K177" s="40"/>
      <c r="L177" s="44"/>
      <c r="M177" s="245"/>
      <c r="N177" s="246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165</v>
      </c>
      <c r="AU177" s="17" t="s">
        <v>89</v>
      </c>
    </row>
    <row r="178" spans="1:65" s="2" customFormat="1" ht="24.15" customHeight="1">
      <c r="A178" s="38"/>
      <c r="B178" s="39"/>
      <c r="C178" s="228" t="s">
        <v>366</v>
      </c>
      <c r="D178" s="228" t="s">
        <v>159</v>
      </c>
      <c r="E178" s="229" t="s">
        <v>1963</v>
      </c>
      <c r="F178" s="230" t="s">
        <v>1964</v>
      </c>
      <c r="G178" s="231" t="s">
        <v>254</v>
      </c>
      <c r="H178" s="232">
        <v>2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44</v>
      </c>
      <c r="O178" s="91"/>
      <c r="P178" s="238">
        <f>O178*H178</f>
        <v>0</v>
      </c>
      <c r="Q178" s="238">
        <v>0.00144</v>
      </c>
      <c r="R178" s="238">
        <f>Q178*H178</f>
        <v>0.00288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327</v>
      </c>
      <c r="AT178" s="240" t="s">
        <v>159</v>
      </c>
      <c r="AU178" s="240" t="s">
        <v>89</v>
      </c>
      <c r="AY178" s="17" t="s">
        <v>156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87</v>
      </c>
      <c r="BK178" s="241">
        <f>ROUND(I178*H178,2)</f>
        <v>0</v>
      </c>
      <c r="BL178" s="17" t="s">
        <v>327</v>
      </c>
      <c r="BM178" s="240" t="s">
        <v>1965</v>
      </c>
    </row>
    <row r="179" spans="1:47" s="2" customFormat="1" ht="12">
      <c r="A179" s="38"/>
      <c r="B179" s="39"/>
      <c r="C179" s="40"/>
      <c r="D179" s="242" t="s">
        <v>165</v>
      </c>
      <c r="E179" s="40"/>
      <c r="F179" s="243" t="s">
        <v>1966</v>
      </c>
      <c r="G179" s="40"/>
      <c r="H179" s="40"/>
      <c r="I179" s="244"/>
      <c r="J179" s="40"/>
      <c r="K179" s="40"/>
      <c r="L179" s="44"/>
      <c r="M179" s="245"/>
      <c r="N179" s="246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165</v>
      </c>
      <c r="AU179" s="17" t="s">
        <v>89</v>
      </c>
    </row>
    <row r="180" spans="1:65" s="2" customFormat="1" ht="24.15" customHeight="1">
      <c r="A180" s="38"/>
      <c r="B180" s="39"/>
      <c r="C180" s="228" t="s">
        <v>371</v>
      </c>
      <c r="D180" s="228" t="s">
        <v>159</v>
      </c>
      <c r="E180" s="229" t="s">
        <v>1967</v>
      </c>
      <c r="F180" s="230" t="s">
        <v>1968</v>
      </c>
      <c r="G180" s="231" t="s">
        <v>254</v>
      </c>
      <c r="H180" s="232">
        <v>1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44</v>
      </c>
      <c r="O180" s="91"/>
      <c r="P180" s="238">
        <f>O180*H180</f>
        <v>0</v>
      </c>
      <c r="Q180" s="238">
        <v>0.00019</v>
      </c>
      <c r="R180" s="238">
        <f>Q180*H180</f>
        <v>0.00019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327</v>
      </c>
      <c r="AT180" s="240" t="s">
        <v>159</v>
      </c>
      <c r="AU180" s="240" t="s">
        <v>89</v>
      </c>
      <c r="AY180" s="17" t="s">
        <v>156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87</v>
      </c>
      <c r="BK180" s="241">
        <f>ROUND(I180*H180,2)</f>
        <v>0</v>
      </c>
      <c r="BL180" s="17" t="s">
        <v>327</v>
      </c>
      <c r="BM180" s="240" t="s">
        <v>1969</v>
      </c>
    </row>
    <row r="181" spans="1:47" s="2" customFormat="1" ht="12">
      <c r="A181" s="38"/>
      <c r="B181" s="39"/>
      <c r="C181" s="40"/>
      <c r="D181" s="242" t="s">
        <v>165</v>
      </c>
      <c r="E181" s="40"/>
      <c r="F181" s="243" t="s">
        <v>1970</v>
      </c>
      <c r="G181" s="40"/>
      <c r="H181" s="40"/>
      <c r="I181" s="244"/>
      <c r="J181" s="40"/>
      <c r="K181" s="40"/>
      <c r="L181" s="44"/>
      <c r="M181" s="245"/>
      <c r="N181" s="246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165</v>
      </c>
      <c r="AU181" s="17" t="s">
        <v>89</v>
      </c>
    </row>
    <row r="182" spans="1:65" s="2" customFormat="1" ht="21.75" customHeight="1">
      <c r="A182" s="38"/>
      <c r="B182" s="39"/>
      <c r="C182" s="228" t="s">
        <v>378</v>
      </c>
      <c r="D182" s="228" t="s">
        <v>159</v>
      </c>
      <c r="E182" s="229" t="s">
        <v>1971</v>
      </c>
      <c r="F182" s="230" t="s">
        <v>1972</v>
      </c>
      <c r="G182" s="231" t="s">
        <v>254</v>
      </c>
      <c r="H182" s="232">
        <v>1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44</v>
      </c>
      <c r="O182" s="91"/>
      <c r="P182" s="238">
        <f>O182*H182</f>
        <v>0</v>
      </c>
      <c r="Q182" s="238">
        <v>1E-05</v>
      </c>
      <c r="R182" s="238">
        <f>Q182*H182</f>
        <v>1E-05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327</v>
      </c>
      <c r="AT182" s="240" t="s">
        <v>159</v>
      </c>
      <c r="AU182" s="240" t="s">
        <v>89</v>
      </c>
      <c r="AY182" s="17" t="s">
        <v>156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87</v>
      </c>
      <c r="BK182" s="241">
        <f>ROUND(I182*H182,2)</f>
        <v>0</v>
      </c>
      <c r="BL182" s="17" t="s">
        <v>327</v>
      </c>
      <c r="BM182" s="240" t="s">
        <v>1973</v>
      </c>
    </row>
    <row r="183" spans="1:47" s="2" customFormat="1" ht="12">
      <c r="A183" s="38"/>
      <c r="B183" s="39"/>
      <c r="C183" s="40"/>
      <c r="D183" s="242" t="s">
        <v>165</v>
      </c>
      <c r="E183" s="40"/>
      <c r="F183" s="243" t="s">
        <v>1974</v>
      </c>
      <c r="G183" s="40"/>
      <c r="H183" s="40"/>
      <c r="I183" s="244"/>
      <c r="J183" s="40"/>
      <c r="K183" s="40"/>
      <c r="L183" s="44"/>
      <c r="M183" s="245"/>
      <c r="N183" s="246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165</v>
      </c>
      <c r="AU183" s="17" t="s">
        <v>89</v>
      </c>
    </row>
    <row r="184" spans="1:65" s="2" customFormat="1" ht="24.15" customHeight="1">
      <c r="A184" s="38"/>
      <c r="B184" s="39"/>
      <c r="C184" s="228" t="s">
        <v>382</v>
      </c>
      <c r="D184" s="228" t="s">
        <v>159</v>
      </c>
      <c r="E184" s="229" t="s">
        <v>1975</v>
      </c>
      <c r="F184" s="230" t="s">
        <v>1976</v>
      </c>
      <c r="G184" s="231" t="s">
        <v>1242</v>
      </c>
      <c r="H184" s="295"/>
      <c r="I184" s="233"/>
      <c r="J184" s="234">
        <f>ROUND(I184*H184,2)</f>
        <v>0</v>
      </c>
      <c r="K184" s="235"/>
      <c r="L184" s="44"/>
      <c r="M184" s="236" t="s">
        <v>1</v>
      </c>
      <c r="N184" s="237" t="s">
        <v>44</v>
      </c>
      <c r="O184" s="91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327</v>
      </c>
      <c r="AT184" s="240" t="s">
        <v>159</v>
      </c>
      <c r="AU184" s="240" t="s">
        <v>89</v>
      </c>
      <c r="AY184" s="17" t="s">
        <v>156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87</v>
      </c>
      <c r="BK184" s="241">
        <f>ROUND(I184*H184,2)</f>
        <v>0</v>
      </c>
      <c r="BL184" s="17" t="s">
        <v>327</v>
      </c>
      <c r="BM184" s="240" t="s">
        <v>1977</v>
      </c>
    </row>
    <row r="185" spans="1:47" s="2" customFormat="1" ht="12">
      <c r="A185" s="38"/>
      <c r="B185" s="39"/>
      <c r="C185" s="40"/>
      <c r="D185" s="242" t="s">
        <v>165</v>
      </c>
      <c r="E185" s="40"/>
      <c r="F185" s="243" t="s">
        <v>1978</v>
      </c>
      <c r="G185" s="40"/>
      <c r="H185" s="40"/>
      <c r="I185" s="244"/>
      <c r="J185" s="40"/>
      <c r="K185" s="40"/>
      <c r="L185" s="44"/>
      <c r="M185" s="245"/>
      <c r="N185" s="246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165</v>
      </c>
      <c r="AU185" s="17" t="s">
        <v>89</v>
      </c>
    </row>
    <row r="186" spans="1:65" s="2" customFormat="1" ht="24.15" customHeight="1">
      <c r="A186" s="38"/>
      <c r="B186" s="39"/>
      <c r="C186" s="228" t="s">
        <v>388</v>
      </c>
      <c r="D186" s="228" t="s">
        <v>159</v>
      </c>
      <c r="E186" s="229" t="s">
        <v>1979</v>
      </c>
      <c r="F186" s="230" t="s">
        <v>1980</v>
      </c>
      <c r="G186" s="231" t="s">
        <v>162</v>
      </c>
      <c r="H186" s="232">
        <v>2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44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327</v>
      </c>
      <c r="AT186" s="240" t="s">
        <v>159</v>
      </c>
      <c r="AU186" s="240" t="s">
        <v>89</v>
      </c>
      <c r="AY186" s="17" t="s">
        <v>156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87</v>
      </c>
      <c r="BK186" s="241">
        <f>ROUND(I186*H186,2)</f>
        <v>0</v>
      </c>
      <c r="BL186" s="17" t="s">
        <v>327</v>
      </c>
      <c r="BM186" s="240" t="s">
        <v>1981</v>
      </c>
    </row>
    <row r="187" spans="1:47" s="2" customFormat="1" ht="12">
      <c r="A187" s="38"/>
      <c r="B187" s="39"/>
      <c r="C187" s="40"/>
      <c r="D187" s="242" t="s">
        <v>165</v>
      </c>
      <c r="E187" s="40"/>
      <c r="F187" s="243" t="s">
        <v>1980</v>
      </c>
      <c r="G187" s="40"/>
      <c r="H187" s="40"/>
      <c r="I187" s="244"/>
      <c r="J187" s="40"/>
      <c r="K187" s="40"/>
      <c r="L187" s="44"/>
      <c r="M187" s="245"/>
      <c r="N187" s="246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165</v>
      </c>
      <c r="AU187" s="17" t="s">
        <v>89</v>
      </c>
    </row>
    <row r="188" spans="1:63" s="12" customFormat="1" ht="22.8" customHeight="1">
      <c r="A188" s="12"/>
      <c r="B188" s="212"/>
      <c r="C188" s="213"/>
      <c r="D188" s="214" t="s">
        <v>78</v>
      </c>
      <c r="E188" s="226" t="s">
        <v>1982</v>
      </c>
      <c r="F188" s="226" t="s">
        <v>1983</v>
      </c>
      <c r="G188" s="213"/>
      <c r="H188" s="213"/>
      <c r="I188" s="216"/>
      <c r="J188" s="227">
        <f>BK188</f>
        <v>0</v>
      </c>
      <c r="K188" s="213"/>
      <c r="L188" s="218"/>
      <c r="M188" s="219"/>
      <c r="N188" s="220"/>
      <c r="O188" s="220"/>
      <c r="P188" s="221">
        <f>SUM(P189:P192)</f>
        <v>0</v>
      </c>
      <c r="Q188" s="220"/>
      <c r="R188" s="221">
        <f>SUM(R189:R192)</f>
        <v>0</v>
      </c>
      <c r="S188" s="220"/>
      <c r="T188" s="222">
        <f>SUM(T189:T192)</f>
        <v>0.01946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3" t="s">
        <v>89</v>
      </c>
      <c r="AT188" s="224" t="s">
        <v>78</v>
      </c>
      <c r="AU188" s="224" t="s">
        <v>87</v>
      </c>
      <c r="AY188" s="223" t="s">
        <v>156</v>
      </c>
      <c r="BK188" s="225">
        <f>SUM(BK189:BK192)</f>
        <v>0</v>
      </c>
    </row>
    <row r="189" spans="1:65" s="2" customFormat="1" ht="24.15" customHeight="1">
      <c r="A189" s="38"/>
      <c r="B189" s="39"/>
      <c r="C189" s="228" t="s">
        <v>395</v>
      </c>
      <c r="D189" s="228" t="s">
        <v>159</v>
      </c>
      <c r="E189" s="229" t="s">
        <v>1984</v>
      </c>
      <c r="F189" s="230" t="s">
        <v>1985</v>
      </c>
      <c r="G189" s="231" t="s">
        <v>1746</v>
      </c>
      <c r="H189" s="232">
        <v>1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44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0.01946</v>
      </c>
      <c r="T189" s="239">
        <f>S189*H189</f>
        <v>0.01946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327</v>
      </c>
      <c r="AT189" s="240" t="s">
        <v>159</v>
      </c>
      <c r="AU189" s="240" t="s">
        <v>89</v>
      </c>
      <c r="AY189" s="17" t="s">
        <v>156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87</v>
      </c>
      <c r="BK189" s="241">
        <f>ROUND(I189*H189,2)</f>
        <v>0</v>
      </c>
      <c r="BL189" s="17" t="s">
        <v>327</v>
      </c>
      <c r="BM189" s="240" t="s">
        <v>1986</v>
      </c>
    </row>
    <row r="190" spans="1:47" s="2" customFormat="1" ht="12">
      <c r="A190" s="38"/>
      <c r="B190" s="39"/>
      <c r="C190" s="40"/>
      <c r="D190" s="242" t="s">
        <v>165</v>
      </c>
      <c r="E190" s="40"/>
      <c r="F190" s="243" t="s">
        <v>1985</v>
      </c>
      <c r="G190" s="40"/>
      <c r="H190" s="40"/>
      <c r="I190" s="244"/>
      <c r="J190" s="40"/>
      <c r="K190" s="40"/>
      <c r="L190" s="44"/>
      <c r="M190" s="245"/>
      <c r="N190" s="246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165</v>
      </c>
      <c r="AU190" s="17" t="s">
        <v>89</v>
      </c>
    </row>
    <row r="191" spans="1:65" s="2" customFormat="1" ht="24.15" customHeight="1">
      <c r="A191" s="38"/>
      <c r="B191" s="39"/>
      <c r="C191" s="228" t="s">
        <v>404</v>
      </c>
      <c r="D191" s="228" t="s">
        <v>159</v>
      </c>
      <c r="E191" s="229" t="s">
        <v>1987</v>
      </c>
      <c r="F191" s="230" t="s">
        <v>1988</v>
      </c>
      <c r="G191" s="231" t="s">
        <v>1242</v>
      </c>
      <c r="H191" s="295"/>
      <c r="I191" s="233"/>
      <c r="J191" s="234">
        <f>ROUND(I191*H191,2)</f>
        <v>0</v>
      </c>
      <c r="K191" s="235"/>
      <c r="L191" s="44"/>
      <c r="M191" s="236" t="s">
        <v>1</v>
      </c>
      <c r="N191" s="237" t="s">
        <v>44</v>
      </c>
      <c r="O191" s="91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327</v>
      </c>
      <c r="AT191" s="240" t="s">
        <v>159</v>
      </c>
      <c r="AU191" s="240" t="s">
        <v>89</v>
      </c>
      <c r="AY191" s="17" t="s">
        <v>156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87</v>
      </c>
      <c r="BK191" s="241">
        <f>ROUND(I191*H191,2)</f>
        <v>0</v>
      </c>
      <c r="BL191" s="17" t="s">
        <v>327</v>
      </c>
      <c r="BM191" s="240" t="s">
        <v>1989</v>
      </c>
    </row>
    <row r="192" spans="1:47" s="2" customFormat="1" ht="12">
      <c r="A192" s="38"/>
      <c r="B192" s="39"/>
      <c r="C192" s="40"/>
      <c r="D192" s="242" t="s">
        <v>165</v>
      </c>
      <c r="E192" s="40"/>
      <c r="F192" s="243" t="s">
        <v>1990</v>
      </c>
      <c r="G192" s="40"/>
      <c r="H192" s="40"/>
      <c r="I192" s="244"/>
      <c r="J192" s="40"/>
      <c r="K192" s="40"/>
      <c r="L192" s="44"/>
      <c r="M192" s="247"/>
      <c r="N192" s="248"/>
      <c r="O192" s="249"/>
      <c r="P192" s="249"/>
      <c r="Q192" s="249"/>
      <c r="R192" s="249"/>
      <c r="S192" s="249"/>
      <c r="T192" s="250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165</v>
      </c>
      <c r="AU192" s="17" t="s">
        <v>89</v>
      </c>
    </row>
    <row r="193" spans="1:31" s="2" customFormat="1" ht="6.95" customHeight="1">
      <c r="A193" s="38"/>
      <c r="B193" s="66"/>
      <c r="C193" s="67"/>
      <c r="D193" s="67"/>
      <c r="E193" s="67"/>
      <c r="F193" s="67"/>
      <c r="G193" s="67"/>
      <c r="H193" s="67"/>
      <c r="I193" s="67"/>
      <c r="J193" s="67"/>
      <c r="K193" s="67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password="CC35" sheet="1" objects="1" scenarios="1" formatColumns="0" formatRows="0" autoFilter="0"/>
  <autoFilter ref="C127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PC30-RUDA\PC30</dc:creator>
  <cp:keywords/>
  <dc:description/>
  <cp:lastModifiedBy>PC30-RUDA\PC30</cp:lastModifiedBy>
  <dcterms:created xsi:type="dcterms:W3CDTF">2022-07-26T11:41:25Z</dcterms:created>
  <dcterms:modified xsi:type="dcterms:W3CDTF">2022-07-26T11:41:42Z</dcterms:modified>
  <cp:category/>
  <cp:version/>
  <cp:contentType/>
  <cp:contentStatus/>
</cp:coreProperties>
</file>